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4545" windowWidth="14805" windowHeight="3570"/>
  </bookViews>
  <sheets>
    <sheet name="Результаты по школам" sheetId="1" r:id="rId1"/>
    <sheet name="Условия по школам" sheetId="2" r:id="rId2"/>
    <sheet name="Развитие по школам" sheetId="3" r:id="rId3"/>
  </sheets>
  <calcPr calcId="152511"/>
</workbook>
</file>

<file path=xl/calcChain.xml><?xml version="1.0" encoding="utf-8"?>
<calcChain xmlns="http://schemas.openxmlformats.org/spreadsheetml/2006/main">
  <c r="BJ1" i="3" l="1"/>
  <c r="BI1" i="3"/>
  <c r="BH1" i="3"/>
  <c r="BG1" i="3"/>
  <c r="BF1" i="3"/>
  <c r="BE1" i="3"/>
  <c r="BD1" i="3"/>
  <c r="BC1" i="3"/>
  <c r="BB1" i="3"/>
  <c r="BA1" i="3"/>
  <c r="AZ1" i="3"/>
  <c r="AY1" i="3"/>
  <c r="AX1" i="3"/>
  <c r="AW1" i="3"/>
  <c r="AV1" i="3"/>
  <c r="AU1" i="3"/>
  <c r="AT1" i="3"/>
  <c r="AS1" i="3"/>
  <c r="AR1" i="3"/>
  <c r="AQ1" i="3"/>
  <c r="AP1" i="3"/>
  <c r="AO1" i="3"/>
  <c r="AN1" i="3"/>
  <c r="AM1" i="3"/>
  <c r="AL1" i="3"/>
  <c r="AK1" i="3"/>
  <c r="AJ1" i="3"/>
  <c r="AI1" i="3"/>
  <c r="AH1" i="3"/>
  <c r="AG1" i="3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BJ60" i="3" l="1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60" i="3"/>
  <c r="L59" i="3"/>
  <c r="L58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2" i="3"/>
  <c r="L51" i="3"/>
  <c r="L50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6" i="3"/>
  <c r="AA45" i="3"/>
  <c r="AA44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BJ4" i="3" l="1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X44" i="2"/>
  <c r="W44" i="2"/>
  <c r="V44" i="2"/>
  <c r="U44" i="2"/>
  <c r="T44" i="2"/>
  <c r="S44" i="2"/>
  <c r="R44" i="2"/>
  <c r="Q44" i="2"/>
  <c r="P44" i="2"/>
  <c r="O44" i="2"/>
  <c r="N44" i="2"/>
  <c r="M44" i="2"/>
  <c r="BK42" i="2"/>
  <c r="BJ42" i="2"/>
  <c r="BI42" i="2"/>
  <c r="BH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BJ66" i="1"/>
  <c r="BH66" i="1"/>
  <c r="BG66" i="1"/>
  <c r="BE66" i="1"/>
  <c r="BD66" i="1"/>
  <c r="BB66" i="1"/>
  <c r="BA66" i="1"/>
  <c r="AZ66" i="1"/>
  <c r="AY66" i="1"/>
  <c r="AX66" i="1"/>
  <c r="AW66" i="1"/>
  <c r="AV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B66" i="1"/>
  <c r="AA66" i="1"/>
  <c r="Z66" i="1"/>
  <c r="Y66" i="1"/>
  <c r="X66" i="1"/>
  <c r="W66" i="1"/>
  <c r="V66" i="1"/>
  <c r="U66" i="1"/>
  <c r="T66" i="1"/>
  <c r="R66" i="1"/>
  <c r="P66" i="1"/>
  <c r="O66" i="1"/>
  <c r="M66" i="1"/>
  <c r="L6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8" i="1"/>
  <c r="L27" i="1"/>
  <c r="L26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2" i="1"/>
  <c r="L21" i="1"/>
  <c r="L20" i="1"/>
</calcChain>
</file>

<file path=xl/sharedStrings.xml><?xml version="1.0" encoding="utf-8"?>
<sst xmlns="http://schemas.openxmlformats.org/spreadsheetml/2006/main" count="662" uniqueCount="287">
  <si>
    <t>Показатель</t>
  </si>
  <si>
    <t>Критерии</t>
  </si>
  <si>
    <t>Формула расчета по данному критерию</t>
  </si>
  <si>
    <t>Срок</t>
  </si>
  <si>
    <t>Уровень сбора информации</t>
  </si>
  <si>
    <t>Оценка измерения результата образовательного учреждения</t>
  </si>
  <si>
    <t>Средний показатель</t>
  </si>
  <si>
    <t xml:space="preserve">Уровень оценки эффективности руководителя </t>
  </si>
  <si>
    <t>Уровень образовательного учреждения</t>
  </si>
  <si>
    <t>Уровень муниципалитета</t>
  </si>
  <si>
    <t>по России</t>
  </si>
  <si>
    <t>по региону</t>
  </si>
  <si>
    <t>Доля подростков, совершивших общественно-опасные деяния и преступления</t>
  </si>
  <si>
    <t>Количество подростков, совершивших общественно-опасные деяния и преступления/ Общее количество учащихся *100</t>
  </si>
  <si>
    <t>01.06</t>
  </si>
  <si>
    <t>Х</t>
  </si>
  <si>
    <t>Балл</t>
  </si>
  <si>
    <t>%</t>
  </si>
  <si>
    <t>Виды спорта, в которых победило учреждение /Общее количество видов спорта, в которых приняло участие учреждение *100</t>
  </si>
  <si>
    <t>чел.</t>
  </si>
  <si>
    <t>Внеурочная занятость учащихся</t>
  </si>
  <si>
    <t>Доля учащихся, занятых внеурочной деятельностью (всего)</t>
  </si>
  <si>
    <t>Количество учащихся, занятых внеурочной деятельностью/общее количество учащихся*100</t>
  </si>
  <si>
    <t>Внеучебные достижения</t>
  </si>
  <si>
    <t>Доля участия детей в конкурсах различной направленности</t>
  </si>
  <si>
    <t>Городской</t>
  </si>
  <si>
    <t>Региональный</t>
  </si>
  <si>
    <t>Всероссийский</t>
  </si>
  <si>
    <t>Доля побед детей в конкурсах различной направленности</t>
  </si>
  <si>
    <t>Всероссийский (Международный)</t>
  </si>
  <si>
    <t>Доля учащихся, участвовавших в ВОШ</t>
  </si>
  <si>
    <t>Количество детей, принявших участие в ВОШ/ Общее количество учащихся 7-х - 11-х классов*100</t>
  </si>
  <si>
    <t>Муниципальный</t>
  </si>
  <si>
    <t>кол-во</t>
  </si>
  <si>
    <t>Доля учащихся, занявших призовое место в ВОШ</t>
  </si>
  <si>
    <t>Общественное признание достижений учащихся :  муниципальный региональный  всероссийский</t>
  </si>
  <si>
    <t>1 б - за каждый грант</t>
  </si>
  <si>
    <t>Качество учебных достижений</t>
  </si>
  <si>
    <t>Доля выпускников муниципальных общеобразовательных учреждений, не получивших аттестат о среднем (полном) образовании</t>
  </si>
  <si>
    <t>Количество выпускников муниципальных общеобразовательных учреждений / Общее количество выпускников   11-х классов * 100</t>
  </si>
  <si>
    <t>Минус 0,5 б - за каждого</t>
  </si>
  <si>
    <t>Качество знаний учащихся по усвоению стандартов</t>
  </si>
  <si>
    <t>Количество учащихся, закончивших обучение на "4" и "5" / Общее количество учащихся * 100%</t>
  </si>
  <si>
    <t>всего, %</t>
  </si>
  <si>
    <t>I ступень</t>
  </si>
  <si>
    <t>II ступень</t>
  </si>
  <si>
    <t>III ступень</t>
  </si>
  <si>
    <t>Средний балл по ЕГЭ (русский язык, 11 класс)</t>
  </si>
  <si>
    <t>Случаи травматизма с детьми и взрослыми во время учебно-воспитательного процесса</t>
  </si>
  <si>
    <t>чел. (дети)</t>
  </si>
  <si>
    <t>чел. (взр.)</t>
  </si>
  <si>
    <t>Доля детей, имеющих отклонения в здоровье</t>
  </si>
  <si>
    <t>Количество детей данной группы здоровья / Общее количество детей * 100%</t>
  </si>
  <si>
    <t>1 группа здоровья</t>
  </si>
  <si>
    <t>2 группа здоровья</t>
  </si>
  <si>
    <t>3 группа здоровья</t>
  </si>
  <si>
    <t>4 группа здоровья</t>
  </si>
  <si>
    <t>5 группа здоровья</t>
  </si>
  <si>
    <t>Количество детей, победителей в  конкурсах / Общее количество детей, принявших участие в ВОШ * 100</t>
  </si>
  <si>
    <t>2.1. Качество кадрового обеспечения</t>
  </si>
  <si>
    <t xml:space="preserve">Доля педагогов, имеющих квалификационные категории </t>
  </si>
  <si>
    <t>Количество педагогов, имеющих категории / Общее количество педагогов * 100%</t>
  </si>
  <si>
    <t>01.09.</t>
  </si>
  <si>
    <t>Количество педагогов до 30 лет/  Общее количество педагогов * 100%</t>
  </si>
  <si>
    <t xml:space="preserve">Доля руководящих работников, в том числе руководителей, имеющих образование «Менеджер» </t>
  </si>
  <si>
    <t>01.06.</t>
  </si>
  <si>
    <t>Количество педагогов, обучившихся в межкурсовой период/ Общее количество педагогов *100</t>
  </si>
  <si>
    <t>наличие</t>
  </si>
  <si>
    <t>15.06.</t>
  </si>
  <si>
    <t xml:space="preserve">1б до 10,0%                                2б от 10,1 до 20,0%                  3б от 20,1%      </t>
  </si>
  <si>
    <t>01.09</t>
  </si>
  <si>
    <t>5 б за отсутствие предписаний</t>
  </si>
  <si>
    <t>3. Инновациовационный процесс</t>
  </si>
  <si>
    <t>Оценка измерения результата  деятельности образовательного учреждения</t>
  </si>
  <si>
    <t>Уровень руководителя</t>
  </si>
  <si>
    <t>Уроввень образовательного учреждения</t>
  </si>
  <si>
    <t>Количество педагогов, принявших участие в  профессиональных конкурсах / общее количество педагогов * 100</t>
  </si>
  <si>
    <t xml:space="preserve">Балл </t>
  </si>
  <si>
    <t xml:space="preserve">Региональный </t>
  </si>
  <si>
    <t xml:space="preserve">Всероссийский </t>
  </si>
  <si>
    <t xml:space="preserve">Качество участия педагогов в  очных профессиональных конкурсах </t>
  </si>
  <si>
    <t>Количество педагогов, победителей в очных профессиональных конкурсах / количество педагогов, принявших участие в городских очных профессиональных конкурсах * 100</t>
  </si>
  <si>
    <t xml:space="preserve">Качество участия педагогов в  заочных профессиональных конкурсах </t>
  </si>
  <si>
    <t>Количество педагогов, победителей в заочных профессиональных конкурсах / количество педагогов, принявших участие в городских заочных профессиональных конкурсах * 100</t>
  </si>
  <si>
    <t xml:space="preserve">Количество педагогов-грантообладателей </t>
  </si>
  <si>
    <t>Количество педагогов, получивших гранты, чел.</t>
  </si>
  <si>
    <t>Количество педагогов, принявших участие в  предоставление опыта работы (очное ваыступление) / общее количество педагогов * 100%</t>
  </si>
  <si>
    <t>Количество педагогов, принявших участие в  предоставление опыта работы (статья) / общее количество педагогов * 100%</t>
  </si>
  <si>
    <t>Городской уровень</t>
  </si>
  <si>
    <t>Количество учреждений , имеющих статус муниципальной опорной площадки (МОП), муниципальной экспериментальной площадки (МЭП) / Общее количество учреждений * 100%</t>
  </si>
  <si>
    <t>1б Муниципальный уровень,                               2б Региональный уровнь,                                3б Федеральный</t>
  </si>
  <si>
    <t>Всероссийский уровень</t>
  </si>
  <si>
    <t>Количество пед. работников, имеющие сайт/общее количество пед.  работников учреждения *100</t>
  </si>
  <si>
    <t>Балл ЕГЭ</t>
  </si>
  <si>
    <t>Доля ОУ, в которых отсутствуют предписания надзорных органов</t>
  </si>
  <si>
    <t>Ожидаемые результаты по Ивановской обл.</t>
  </si>
  <si>
    <t>Муниципальный уровень</t>
  </si>
  <si>
    <t>Региональный уровень</t>
  </si>
  <si>
    <t>Количество учащихся в  лагерях с дневным пребыванием / Общая численность учащихся * 100</t>
  </si>
  <si>
    <t>Количество учащихся в  лагерях труда и отдыха / Общая численность учащихся * 100</t>
  </si>
  <si>
    <t>Количество детей обучающихся во 2 смену / Общая численность учащихся * 100</t>
  </si>
  <si>
    <t xml:space="preserve">Количество учащихся / Общая число компьютеров </t>
  </si>
  <si>
    <t xml:space="preserve">Количество учащихся / Общая число компьютеров используемых в учебно-воспитательном процессе  </t>
  </si>
  <si>
    <t xml:space="preserve">Среднее значение количества баллов итоговой аттестации (ГИА): </t>
  </si>
  <si>
    <t>русский язык</t>
  </si>
  <si>
    <t>математика</t>
  </si>
  <si>
    <t>Балл ГИА</t>
  </si>
  <si>
    <t xml:space="preserve">Суммарная отметка по ЕГЭ, полученная учащимися (русский язык) / Общее количество сдававших ЕГЭ по русскому языку </t>
  </si>
  <si>
    <t>х</t>
  </si>
  <si>
    <t>Суммарная отметка по ГИА, полученная учащимися по русскому языку (математика) / Общее количество сдававших ГИА по русскому языку (математика)</t>
  </si>
  <si>
    <t>ед.</t>
  </si>
  <si>
    <t>Доля выпускников, не преодолевших минимальную шкалу баллов (по совокупности всех предметов профильного уровня)</t>
  </si>
  <si>
    <t>Фактически сданные человеко-экзамены по профильным предметам / Суммарное максимально возможное число человеко-экзаменов по профильным предметам</t>
  </si>
  <si>
    <t>Участие образовательных учреждений в конкурсах на муниципальном, региональном и всероссийском уровнях</t>
  </si>
  <si>
    <t>Качество участия образовательных учреждений в конкурсах на муниципальном, региональном и всероссийском уровнях</t>
  </si>
  <si>
    <t>Количество учреждений, в которых отсутствуют предписания надзорных органов / Общее количество ОУ * 100</t>
  </si>
  <si>
    <t>Направление</t>
  </si>
  <si>
    <t xml:space="preserve">Минус 0,5 б - за каждого выпускника, не получившего </t>
  </si>
  <si>
    <t xml:space="preserve">На всероссийском уровне: 1б за каждого участника </t>
  </si>
  <si>
    <t>На региональном уровне:          1б до 20,0%, 2б до 29.9%, 3б 30,0% и более</t>
  </si>
  <si>
    <t>На всероссийском уровне:       1б за каждого победителя</t>
  </si>
  <si>
    <t>Преодоление асоциального поведения детьми и подростками</t>
  </si>
  <si>
    <t>Занятость детей спортом</t>
  </si>
  <si>
    <t>Муниципальный уровень 0,3 б за каждое участие</t>
  </si>
  <si>
    <t>Региональный уровень     0,4  за каждое участие</t>
  </si>
  <si>
    <t>Всероссийский уровень   0,5 за каждое участие</t>
  </si>
  <si>
    <t>Муниципальный уровень   1 б  за победу</t>
  </si>
  <si>
    <t>Региональный уровень         2 б за победу</t>
  </si>
  <si>
    <t>Всероссийский уровень      3 б за победу</t>
  </si>
  <si>
    <t xml:space="preserve">Количество участия учреждений в конкурсах </t>
  </si>
  <si>
    <t>Количество побед учреждений в конкурсах</t>
  </si>
  <si>
    <t xml:space="preserve">Муниципальный уровень:0,5 б - до 5,0%;
1 б - до 10,0 %;
1,5 б - 10, 1 % и более; </t>
  </si>
  <si>
    <t xml:space="preserve">Региональный уровень: 1 б до 2,0%, 1,5 б более 2,1%, </t>
  </si>
  <si>
    <t>Всероссийский уровень 2 б - 3,0 % и более</t>
  </si>
  <si>
    <t xml:space="preserve">Муниципальный уровень:1б - до 15,0%;
2 б - 15,1 % и более ; </t>
  </si>
  <si>
    <t xml:space="preserve">Региональный уровень: 1б до 30, 0 %, 2 б 30,1% и более, </t>
  </si>
  <si>
    <t>Всероссийский уровень 3 б - 20% и более</t>
  </si>
  <si>
    <t xml:space="preserve">Муниципальный уровень 0,5 б - до 10, 0 %, 1б до 15,0 %, 1,5 б 15,1 % и более, </t>
  </si>
  <si>
    <t xml:space="preserve"> Региональный уровень 1б - до 5,0 %, 1,5б 5,1 % и более,</t>
  </si>
  <si>
    <t>Всероссийский уровень 2б 5,0 % и более</t>
  </si>
  <si>
    <t>Число учащихся, не преодолевших минимальную шкалу баллов / число учащихся, сдававших предметы на профильном уровне (по совокупности всех предметов) *100</t>
  </si>
  <si>
    <t>На региональном уровне:          1б до 25,0 % , 2б до 49,9%, 3б 50,0 % и более</t>
  </si>
  <si>
    <t xml:space="preserve">Муниципальный уровень 0,5 б - до 10, 0 %, 1б до 15,0 %, 1,5 б -15,1 % и более, </t>
  </si>
  <si>
    <t>Электронная столовая</t>
  </si>
  <si>
    <t>Наличие</t>
  </si>
  <si>
    <t>Количество ОУ, принятых  без замечаний и имеющих высокую оценку надзорных органов/ Общее количество ОУ * 100</t>
  </si>
  <si>
    <t>Учреждения,имеющие статус опорной площадки, инновационных, пилотных площадок</t>
  </si>
  <si>
    <t>балл</t>
  </si>
  <si>
    <t>Доля выпускников, сдававших экзамены по выбору из числа профильных предметов</t>
  </si>
  <si>
    <t>Количество учащихся 11-х классов, сдаваших экзамены по выбору из числа профильных предметов/Общее число учащихся 11-х классов, обучающихся в профильных классах</t>
  </si>
  <si>
    <t>Количество учащихся, получивших гранты (премии), чел.</t>
  </si>
  <si>
    <t>Представление опыта работы педагогов - очное выступление (подтверждаемых сертификатом)</t>
  </si>
  <si>
    <t>кол-во побед</t>
  </si>
  <si>
    <t>2. Мониторинг УСЛОВИЙ</t>
  </si>
  <si>
    <t>Ответственный</t>
  </si>
  <si>
    <t>Игнатенко Г.В.</t>
  </si>
  <si>
    <t>Балашова Е.Ю.</t>
  </si>
  <si>
    <t>Жадан И.Н.</t>
  </si>
  <si>
    <t>Чистякова О.А.</t>
  </si>
  <si>
    <t>Жадан И.Н., Чистякова О.А.</t>
  </si>
  <si>
    <t>Громова Т.А.</t>
  </si>
  <si>
    <t>Губа Г.В.</t>
  </si>
  <si>
    <t>Лебедева Е.А.</t>
  </si>
  <si>
    <t>Белышев И.С.</t>
  </si>
  <si>
    <t>Ниткина Н.А., Громова Т.А., Чистякова О.А.</t>
  </si>
  <si>
    <t>Сорокина Н.В.</t>
  </si>
  <si>
    <t>Гуляева Е.В.</t>
  </si>
  <si>
    <t>Гуляева Е.В., Чистякова О.А.</t>
  </si>
  <si>
    <t>по муниципалитету за 2016-2017 уч. год</t>
  </si>
  <si>
    <t>по муниципалитету за  2016-2017 уч. год</t>
  </si>
  <si>
    <t>Количество социальных акций, в которых участвовала школа / Общее количество социальных акций * 100</t>
  </si>
  <si>
    <t>Участие школ в городских социальных акциях</t>
  </si>
  <si>
    <t>Количество спортивных массовых мероприятий ,в которых участвовала школа/ Общее количество спортивных массовых мероприятий * 100</t>
  </si>
  <si>
    <t>70-100% - 3 балла; 40-70% - 2 балла; 10-40% - 1 балл</t>
  </si>
  <si>
    <t>Доля побед учащихся начальной школы в турнире Смешариков</t>
  </si>
  <si>
    <t>Количество учащихся 1-4 классов, принявших участие в туринире / кол-во учащихся 1-4 классов</t>
  </si>
  <si>
    <t>Кол-во победителей туринра / кол-во участников турнира</t>
  </si>
  <si>
    <t>x</t>
  </si>
  <si>
    <t>Более 15 % - 2б; от 10 до 15 % - 1 б;  от 5 до 10 % - 0,5</t>
  </si>
  <si>
    <t>от1 до 5 побед - 0,5 балла; от 6 до 10 побед - 1 балл; от 11 до 15 побед - 1,5 балла; от 16 побед и более - 2 балла</t>
  </si>
  <si>
    <t>Количество учащихся,  получающих горячее питание/Общая численность учащихся * 100</t>
  </si>
  <si>
    <t>Участие педагогов в очных профессиональных конкурсах (муниципальный, релиональный, всероссийский уровни)</t>
  </si>
  <si>
    <t>Участие педагогов в заочных профессиональных конкурсах (муниципальный, релиональный, всероссийский уровни)</t>
  </si>
  <si>
    <t>1б выше среднего показателя; 2б - равен среднему показателю;
3б - ниже среднего</t>
  </si>
  <si>
    <t xml:space="preserve">3б - выше среднего  показателя; 2б- равный среднему показателю (85%) </t>
  </si>
  <si>
    <t xml:space="preserve">1б -до 10%                       2б более 10%                 </t>
  </si>
  <si>
    <t xml:space="preserve"> На муниципальном уровне: 0 б - менее 5%;1б - от 5 до 10 %, 2 б - более 10%.</t>
  </si>
  <si>
    <t>На региональном уровне: 0 б - менее 5%; 1б - от 5 до 10 %; 2 б - более 10%</t>
  </si>
  <si>
    <t>На всероссийском (международном) уровне: 0 б - менее 5%; 1б - от 5 до 10 %; 2 б  - более 10 %</t>
  </si>
  <si>
    <t xml:space="preserve"> На всероссийском уровне:  1 б - менее 25%; 2 б- 25 -50%; 3б- 50% и более</t>
  </si>
  <si>
    <t xml:space="preserve"> На региональном уровне:  1 б - менее 25%; 2 б- 25 -50%; 3б- 50% и более</t>
  </si>
  <si>
    <t xml:space="preserve"> На городском уровне:  1 б - менее 25%; 2 б- 25 -50%; 3б- 50% и более</t>
  </si>
  <si>
    <t xml:space="preserve"> Доля учащихся, не освоивших государственный стандарт</t>
  </si>
  <si>
    <t>2б до 15,0%, 3б от 15,1% и выше</t>
  </si>
  <si>
    <t>2б - 60%-80%, 3б более 80%</t>
  </si>
  <si>
    <t>5 б принятых без замечаний</t>
  </si>
  <si>
    <t>Количество учащихся 9-11 классов,принявших участие в региональном этапе /Общее числа победителей муниципального этапа*100</t>
  </si>
  <si>
    <t>Доля учащихся начальной школы, принявших участие в турнире Смешариков</t>
  </si>
  <si>
    <t>0,5 б за каждую победу</t>
  </si>
  <si>
    <t>1. Мониторинг РЕЗУЛЬТАТОВ</t>
  </si>
  <si>
    <t>Доля образовательных учреждений, принятых без замечаний</t>
  </si>
  <si>
    <t>Количество учащихся 9-11 классов,принявших участие во всероссийском этапе /Общее число победителей регионального этапа*100</t>
  </si>
  <si>
    <t>Уровень эффективности учебно-воспитательной деятельности</t>
  </si>
  <si>
    <t>5б - равный и выше среднего показателя (51%); 3б - ниже среднего показателя в диапазоне "- 3%"(от 48% до 51%);</t>
  </si>
  <si>
    <t>Количество детей (групп, команд), принявших участие в конкурсах на муниципальном, региональном, всероссийских / Общее число учащихся *100%</t>
  </si>
  <si>
    <t xml:space="preserve">Количество детей (групп, команд), победивших в конкурсах на муниципальном, региональном, всероссийских / Общее количество детей, принявших участие в конкурсах *100% </t>
  </si>
  <si>
    <t xml:space="preserve">На муниципальном уровне: 1б до 25,0 %, 2б до 35,0 %, 3б 35.1 % и более; </t>
  </si>
  <si>
    <t>Всероссийский уровень 2 б - 2,0 % и более</t>
  </si>
  <si>
    <t>Приложение № 2</t>
  </si>
  <si>
    <t>Новикова Н.И.</t>
  </si>
  <si>
    <t>по муниципалитету за  2017-2018 уч. год</t>
  </si>
  <si>
    <r>
      <t xml:space="preserve"> </t>
    </r>
    <r>
      <rPr>
        <b/>
        <sz val="12"/>
        <color theme="1"/>
        <rFont val="Times New Roman"/>
        <family val="1"/>
        <charset val="204"/>
      </rPr>
      <t>Критерии и показатели эффективности деятельности муниципальных бюджетных образовательных учреждений</t>
    </r>
  </si>
  <si>
    <t>Участие учреждения в  спартакиаде школьников</t>
  </si>
  <si>
    <t>Победы в отборочном этапе</t>
  </si>
  <si>
    <t>Победы в городской спартакиаде</t>
  </si>
  <si>
    <t>Участие в спартакиаде</t>
  </si>
  <si>
    <t>Итог, балл</t>
  </si>
  <si>
    <t>участие - 1б., победы в отборочном этапе - 1б., победы в городском этапе - 2б.</t>
  </si>
  <si>
    <t>по муниципалитету за 2017-2018 уч. год</t>
  </si>
  <si>
    <t>убрать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</si>
  <si>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</si>
  <si>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</t>
  </si>
  <si>
    <t xml:space="preserve"> </t>
  </si>
  <si>
    <t xml:space="preserve">Количество учащихся, не освоившие государственный стандарт (4+9классы) / Общее количество учащихся *100 </t>
  </si>
  <si>
    <t>1 балл за отсутствие травматизма</t>
  </si>
  <si>
    <t xml:space="preserve">Количество случаев травматизма в образовательных учреждениях с участием детей и взрослых </t>
  </si>
  <si>
    <t>Отсутствие правонарушений - 2 балла</t>
  </si>
  <si>
    <t>Количество заместителей директоров, имеющих образование «Менеджер» / количество заместителей директоров * 100%</t>
  </si>
  <si>
    <t xml:space="preserve"> до 50% - 0,5 балл, от 51 до 80% -1 балла, от 81% и выше - 1,5 балла</t>
  </si>
  <si>
    <t>Оснащенность кабинетов мультемедийной техникой</t>
  </si>
  <si>
    <t>Доля кабинетов, оборудованных мультимедийными комплексами / общее число кабинетов * 100%</t>
  </si>
  <si>
    <t>1б - от 70% до 99%, 2б -100%</t>
  </si>
  <si>
    <t>Численность учащихся на 1 компьютер</t>
  </si>
  <si>
    <t>Колличество электронных столовых / общее число школьных столовых *100%</t>
  </si>
  <si>
    <t>Доля детей в  лагерях с дневным пребыванием</t>
  </si>
  <si>
    <t>Охват детей горячим питанием</t>
  </si>
  <si>
    <t>2.2 Качество материально-техническое обеспечение</t>
  </si>
  <si>
    <t>2.3. Доступность образовательных услуг</t>
  </si>
  <si>
    <t>Доля детей в  лагерях труда и отдыха</t>
  </si>
  <si>
    <t>2.4 Эффективность создания здоровьесберегающих учловий</t>
  </si>
  <si>
    <t>профильные</t>
  </si>
  <si>
    <t>Доля учачихся, изучающих отдельные предметы на углубленном уровне</t>
  </si>
  <si>
    <t xml:space="preserve">Доля учачихся, изучающих профильные предметы </t>
  </si>
  <si>
    <t>3 б - более 25%, 2б - от 14 до 25%,   1б - до 14%</t>
  </si>
  <si>
    <t>Количество учащихся 3 ступени, изучающие предметы на профильном уровне  / Общая численность учащихся 3 ступени* 100</t>
  </si>
  <si>
    <t>Доля детей, обучающихся по адаптированным программам</t>
  </si>
  <si>
    <t>Кол-во детей,  обучающихся по адаптированным программам / от общего числа детей * 100%</t>
  </si>
  <si>
    <t>Доля педагогических работников, имеющих собственный сайт или блог</t>
  </si>
  <si>
    <t>3.1. Конкурсная деятельность</t>
  </si>
  <si>
    <t>3.2 Предоставление опыта работы педагогов</t>
  </si>
  <si>
    <t>3.3. Качество в инновационной деятельности</t>
  </si>
  <si>
    <t>Эффективность управленческой деятельности</t>
  </si>
  <si>
    <t>Доступность услуг для инвалидов</t>
  </si>
  <si>
    <t>отсутствуют условия доступности для инвалидов - 0 баллов, наличие 5 и более условий – 3б, от 1 до 4 – 2б</t>
  </si>
  <si>
    <t>1б до 5%,  2б свыше 5%</t>
  </si>
  <si>
    <t xml:space="preserve">Коэффициент участия выпускников в экзаменах по профильным предметам </t>
  </si>
  <si>
    <t xml:space="preserve">Доля детей, занимающихзся во 2 смену                                                                                                                </t>
  </si>
  <si>
    <t>Губа ГВ.</t>
  </si>
  <si>
    <t>Доля педагогов, обучившихся  в межкурсовой период по приказу ГМЦ</t>
  </si>
  <si>
    <t xml:space="preserve">Белышев </t>
  </si>
  <si>
    <t>Доля педагогов в возрасте до 30 и 35 лет</t>
  </si>
  <si>
    <t>Лебедева Е.В.</t>
  </si>
  <si>
    <t>Количество педагогов до 35 лет/  Общее количество педагогов * 100%</t>
  </si>
  <si>
    <t>по муниципалитету за 2018-2019 уч. год</t>
  </si>
  <si>
    <t>На городском уровне:                1 б - до 15,0% ;
         2 б - до 25,0%;
        3 б - 25,1 % и более;</t>
  </si>
  <si>
    <t>Беылшев И.С.</t>
  </si>
  <si>
    <t>Киселева А.А.</t>
  </si>
  <si>
    <t>Зубанова О.А.</t>
  </si>
  <si>
    <t>по муниципалитету за  2018-2019 уч. год</t>
  </si>
  <si>
    <t>1б до 10%, до 20,0% 2б, более 20,1% 3 балла</t>
  </si>
  <si>
    <t>балл (8,6 средний показатель)</t>
  </si>
  <si>
    <t>Представление опыта работы педагогов - статья в печатном издании или на партале "Сообщество педагогов горjда Иванова"</t>
  </si>
  <si>
    <t>Численность педагогов на 1 компьютер, подключенный к сети интернет</t>
  </si>
  <si>
    <t>Количество педагогов / Общее число компьютеров подключенныъх к сети интернет</t>
  </si>
  <si>
    <t>чел</t>
  </si>
  <si>
    <t xml:space="preserve"> 2б - ниже среднего показателя (0,5);
1б - равен среднему</t>
  </si>
  <si>
    <t xml:space="preserve">Наличие: 1.оборудованных входных групп пандусами (подъемными платформами); 2.наличие поручней, расширенных дверных проемов, подъемников; 3.наличие специально оборудованных санитарно-гигиенических помещений;4. дублирование надписей, знаков </t>
  </si>
  <si>
    <t>55.6</t>
  </si>
  <si>
    <t>51.6</t>
  </si>
  <si>
    <t>0.2</t>
  </si>
  <si>
    <t>Количество учащихся, углубленно изучающие отдельные предметы  / Общая численность учащихся,  * 100</t>
  </si>
  <si>
    <t>58.8</t>
  </si>
  <si>
    <t>61,,5</t>
  </si>
  <si>
    <t>Количество учащихся 11-классов, набравших наивысший бал по профильным предметам (80-100)/ число учащихся, сдававших профильные предметы</t>
  </si>
  <si>
    <t>Доля учащихся, набравших свыше 80 баллов по профильным предметам</t>
  </si>
  <si>
    <t>1б - ниже среднего показателя, 2б - выше среднего %  (средний 84,0)</t>
  </si>
  <si>
    <t>до 30% -0,5 балла, до 50%- 1 балл, свыше 50% - 1,5 балла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</si>
</sst>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d/m;@"/>
    <numFmt numFmtId="167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60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9" fontId="16" fillId="0" borderId="0" applyFont="0" applyFill="0" applyBorder="0" applyAlignment="0" applyProtection="0"/>
    <xf numFmtId="0" fontId="19" fillId="0" borderId="0"/>
    <xf numFmtId="0" fontId="1" fillId="0" borderId="0"/>
  </cellStyleXfs>
  <cellXfs count="707">
    <xf numFmtId="0" fontId="0" fillId="0" borderId="0" xfId="0"/>
    <xf numFmtId="2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164" fontId="14" fillId="0" borderId="1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" fontId="5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1" fontId="5" fillId="7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9" fontId="18" fillId="0" borderId="1" xfId="2" applyFont="1" applyFill="1" applyBorder="1" applyAlignment="1">
      <alignment horizontal="center" vertical="center" wrapText="1"/>
    </xf>
    <xf numFmtId="165" fontId="5" fillId="7" borderId="1" xfId="1" applyNumberFormat="1" applyFont="1" applyFill="1" applyBorder="1" applyAlignment="1">
      <alignment horizontal="center" vertical="center" wrapText="1"/>
    </xf>
    <xf numFmtId="164" fontId="5" fillId="7" borderId="7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64" fontId="17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textRotation="90" wrapText="1"/>
    </xf>
    <xf numFmtId="0" fontId="6" fillId="8" borderId="17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7" borderId="7" xfId="0" applyFont="1" applyFill="1" applyBorder="1" applyAlignment="1">
      <alignment horizontal="center" vertical="center" wrapText="1"/>
    </xf>
    <xf numFmtId="0" fontId="5" fillId="7" borderId="10" xfId="1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textRotation="90" wrapText="1"/>
    </xf>
    <xf numFmtId="0" fontId="13" fillId="5" borderId="31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textRotation="90"/>
    </xf>
    <xf numFmtId="0" fontId="2" fillId="5" borderId="31" xfId="0" applyFont="1" applyFill="1" applyBorder="1" applyAlignment="1">
      <alignment horizontal="center" vertical="center" textRotation="90" wrapText="1"/>
    </xf>
    <xf numFmtId="0" fontId="2" fillId="8" borderId="1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26" fillId="9" borderId="14" xfId="0" applyNumberFormat="1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textRotation="90" wrapText="1"/>
    </xf>
    <xf numFmtId="164" fontId="25" fillId="5" borderId="14" xfId="0" applyNumberFormat="1" applyFont="1" applyFill="1" applyBorder="1" applyAlignment="1">
      <alignment horizontal="center" vertical="center" wrapText="1"/>
    </xf>
    <xf numFmtId="164" fontId="26" fillId="5" borderId="14" xfId="0" applyNumberFormat="1" applyFont="1" applyFill="1" applyBorder="1" applyAlignment="1">
      <alignment horizontal="center" vertical="center" wrapText="1"/>
    </xf>
    <xf numFmtId="3" fontId="25" fillId="5" borderId="14" xfId="0" applyNumberFormat="1" applyFont="1" applyFill="1" applyBorder="1" applyAlignment="1">
      <alignment horizontal="center" vertical="center" wrapText="1"/>
    </xf>
    <xf numFmtId="0" fontId="25" fillId="5" borderId="14" xfId="0" applyNumberFormat="1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textRotation="90" wrapText="1"/>
    </xf>
    <xf numFmtId="0" fontId="24" fillId="9" borderId="1" xfId="0" applyFont="1" applyFill="1" applyBorder="1" applyAlignment="1">
      <alignment horizontal="center" vertical="center"/>
    </xf>
    <xf numFmtId="0" fontId="24" fillId="9" borderId="13" xfId="0" applyFont="1" applyFill="1" applyBorder="1" applyAlignment="1">
      <alignment horizontal="center" vertical="center"/>
    </xf>
    <xf numFmtId="0" fontId="24" fillId="9" borderId="14" xfId="0" applyFont="1" applyFill="1" applyBorder="1" applyAlignment="1">
      <alignment horizontal="center" vertical="center"/>
    </xf>
    <xf numFmtId="164" fontId="24" fillId="9" borderId="14" xfId="0" applyNumberFormat="1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/>
    </xf>
    <xf numFmtId="0" fontId="24" fillId="7" borderId="0" xfId="0" applyFont="1" applyFill="1" applyBorder="1" applyAlignment="1">
      <alignment horizontal="center" vertical="center"/>
    </xf>
    <xf numFmtId="0" fontId="24" fillId="9" borderId="0" xfId="0" applyFont="1" applyFill="1" applyBorder="1" applyAlignment="1">
      <alignment horizontal="center" vertical="center"/>
    </xf>
    <xf numFmtId="0" fontId="24" fillId="5" borderId="45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164" fontId="24" fillId="5" borderId="14" xfId="0" applyNumberFormat="1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164" fontId="24" fillId="7" borderId="0" xfId="0" applyNumberFormat="1" applyFont="1" applyFill="1" applyBorder="1" applyAlignment="1">
      <alignment horizontal="center" vertical="center" wrapText="1"/>
    </xf>
    <xf numFmtId="164" fontId="24" fillId="6" borderId="0" xfId="0" applyNumberFormat="1" applyFont="1" applyFill="1" applyBorder="1" applyAlignment="1">
      <alignment horizontal="center" vertical="center" wrapText="1"/>
    </xf>
    <xf numFmtId="164" fontId="24" fillId="6" borderId="14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164" fontId="24" fillId="6" borderId="30" xfId="0" applyNumberFormat="1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textRotation="90" wrapText="1"/>
    </xf>
    <xf numFmtId="0" fontId="2" fillId="6" borderId="34" xfId="0" applyFont="1" applyFill="1" applyBorder="1" applyAlignment="1">
      <alignment horizontal="center" vertical="center" textRotation="90" wrapText="1"/>
    </xf>
    <xf numFmtId="164" fontId="27" fillId="6" borderId="19" xfId="0" applyNumberFormat="1" applyFont="1" applyFill="1" applyBorder="1" applyAlignment="1">
      <alignment horizontal="center" vertical="center" textRotation="90" wrapText="1"/>
    </xf>
    <xf numFmtId="0" fontId="24" fillId="0" borderId="0" xfId="0" applyFont="1" applyBorder="1" applyAlignment="1"/>
    <xf numFmtId="0" fontId="2" fillId="0" borderId="47" xfId="0" applyFont="1" applyBorder="1" applyAlignment="1">
      <alignment wrapText="1"/>
    </xf>
    <xf numFmtId="0" fontId="25" fillId="0" borderId="47" xfId="0" applyFont="1" applyBorder="1" applyAlignment="1"/>
    <xf numFmtId="0" fontId="25" fillId="0" borderId="0" xfId="0" applyFont="1" applyAlignment="1">
      <alignment vertical="center"/>
    </xf>
    <xf numFmtId="0" fontId="2" fillId="6" borderId="43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164" fontId="24" fillId="5" borderId="16" xfId="0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164" fontId="24" fillId="5" borderId="18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1" fontId="13" fillId="7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165" fontId="0" fillId="7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4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8" fillId="7" borderId="25" xfId="0" applyFont="1" applyFill="1" applyBorder="1" applyAlignment="1">
      <alignment horizontal="center" vertical="center"/>
    </xf>
    <xf numFmtId="164" fontId="28" fillId="7" borderId="14" xfId="0" applyNumberFormat="1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164" fontId="29" fillId="7" borderId="14" xfId="0" applyNumberFormat="1" applyFont="1" applyFill="1" applyBorder="1" applyAlignment="1">
      <alignment horizontal="center" vertical="center" wrapText="1"/>
    </xf>
    <xf numFmtId="164" fontId="30" fillId="7" borderId="14" xfId="0" applyNumberFormat="1" applyFont="1" applyFill="1" applyBorder="1" applyAlignment="1">
      <alignment horizontal="center" vertical="center" wrapText="1"/>
    </xf>
    <xf numFmtId="3" fontId="29" fillId="7" borderId="14" xfId="0" applyNumberFormat="1" applyFont="1" applyFill="1" applyBorder="1" applyAlignment="1">
      <alignment horizontal="center" vertical="center" wrapText="1"/>
    </xf>
    <xf numFmtId="0" fontId="29" fillId="7" borderId="14" xfId="0" applyNumberFormat="1" applyFont="1" applyFill="1" applyBorder="1" applyAlignment="1">
      <alignment horizontal="center" vertical="center" wrapText="1"/>
    </xf>
    <xf numFmtId="164" fontId="28" fillId="7" borderId="16" xfId="0" applyNumberFormat="1" applyFont="1" applyFill="1" applyBorder="1" applyAlignment="1">
      <alignment horizontal="center" vertical="center"/>
    </xf>
    <xf numFmtId="164" fontId="28" fillId="7" borderId="18" xfId="0" applyNumberFormat="1" applyFont="1" applyFill="1" applyBorder="1" applyAlignment="1">
      <alignment horizontal="center" vertical="center"/>
    </xf>
    <xf numFmtId="0" fontId="5" fillId="7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27" fillId="6" borderId="50" xfId="0" applyNumberFormat="1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164" fontId="24" fillId="6" borderId="24" xfId="0" applyNumberFormat="1" applyFont="1" applyFill="1" applyBorder="1" applyAlignment="1">
      <alignment horizontal="center" vertical="center"/>
    </xf>
    <xf numFmtId="164" fontId="26" fillId="6" borderId="14" xfId="0" applyNumberFormat="1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164" fontId="25" fillId="6" borderId="14" xfId="1" applyNumberFormat="1" applyFont="1" applyFill="1" applyBorder="1" applyAlignment="1">
      <alignment horizontal="center" vertical="center" wrapText="1"/>
    </xf>
    <xf numFmtId="1" fontId="24" fillId="6" borderId="14" xfId="0" applyNumberFormat="1" applyFont="1" applyFill="1" applyBorder="1" applyAlignment="1">
      <alignment horizontal="center" vertical="center" wrapText="1"/>
    </xf>
    <xf numFmtId="0" fontId="26" fillId="6" borderId="14" xfId="0" applyNumberFormat="1" applyFont="1" applyFill="1" applyBorder="1" applyAlignment="1">
      <alignment horizontal="center" vertical="center" wrapText="1"/>
    </xf>
    <xf numFmtId="164" fontId="24" fillId="6" borderId="14" xfId="0" applyNumberFormat="1" applyFont="1" applyFill="1" applyBorder="1" applyAlignment="1">
      <alignment horizontal="center" vertical="center"/>
    </xf>
    <xf numFmtId="164" fontId="24" fillId="6" borderId="21" xfId="0" applyNumberFormat="1" applyFont="1" applyFill="1" applyBorder="1" applyAlignment="1">
      <alignment horizontal="center" vertical="center"/>
    </xf>
    <xf numFmtId="0" fontId="5" fillId="11" borderId="14" xfId="1" applyFont="1" applyFill="1" applyBorder="1" applyAlignment="1">
      <alignment horizontal="center" vertical="center" wrapText="1"/>
    </xf>
    <xf numFmtId="164" fontId="31" fillId="7" borderId="37" xfId="0" applyNumberFormat="1" applyFont="1" applyFill="1" applyBorder="1" applyAlignment="1">
      <alignment horizontal="center" vertical="center" wrapText="1"/>
    </xf>
    <xf numFmtId="2" fontId="15" fillId="7" borderId="16" xfId="0" applyNumberFormat="1" applyFont="1" applyFill="1" applyBorder="1" applyAlignment="1">
      <alignment horizontal="center" vertical="center" wrapText="1"/>
    </xf>
    <xf numFmtId="164" fontId="15" fillId="7" borderId="16" xfId="0" applyNumberFormat="1" applyFont="1" applyFill="1" applyBorder="1" applyAlignment="1">
      <alignment horizontal="center" vertical="center" wrapText="1"/>
    </xf>
    <xf numFmtId="164" fontId="15" fillId="7" borderId="36" xfId="0" applyNumberFormat="1" applyFont="1" applyFill="1" applyBorder="1" applyAlignment="1">
      <alignment horizontal="center" vertical="center"/>
    </xf>
    <xf numFmtId="164" fontId="9" fillId="7" borderId="16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164" fontId="10" fillId="7" borderId="16" xfId="1" applyNumberFormat="1" applyFont="1" applyFill="1" applyBorder="1" applyAlignment="1">
      <alignment horizontal="center" vertical="center" wrapText="1"/>
    </xf>
    <xf numFmtId="1" fontId="15" fillId="7" borderId="16" xfId="0" applyNumberFormat="1" applyFont="1" applyFill="1" applyBorder="1" applyAlignment="1">
      <alignment horizontal="center" vertical="center" wrapText="1"/>
    </xf>
    <xf numFmtId="0" fontId="9" fillId="7" borderId="16" xfId="0" applyNumberFormat="1" applyFont="1" applyFill="1" applyBorder="1" applyAlignment="1">
      <alignment horizontal="center" vertical="center" wrapText="1"/>
    </xf>
    <xf numFmtId="164" fontId="15" fillId="7" borderId="16" xfId="0" applyNumberFormat="1" applyFont="1" applyFill="1" applyBorder="1" applyAlignment="1">
      <alignment horizontal="center" vertical="center"/>
    </xf>
    <xf numFmtId="164" fontId="15" fillId="7" borderId="35" xfId="0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24" fillId="6" borderId="25" xfId="0" applyNumberFormat="1" applyFont="1" applyFill="1" applyBorder="1" applyAlignment="1">
      <alignment horizontal="center" vertical="center" wrapText="1"/>
    </xf>
    <xf numFmtId="2" fontId="24" fillId="6" borderId="14" xfId="0" applyNumberFormat="1" applyFont="1" applyFill="1" applyBorder="1" applyAlignment="1">
      <alignment horizontal="center" vertical="center" wrapText="1"/>
    </xf>
    <xf numFmtId="0" fontId="5" fillId="11" borderId="23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23" xfId="0" applyFont="1" applyFill="1" applyBorder="1" applyAlignment="1">
      <alignment horizontal="center" vertical="center"/>
    </xf>
    <xf numFmtId="0" fontId="27" fillId="8" borderId="19" xfId="0" applyFont="1" applyFill="1" applyBorder="1" applyAlignment="1">
      <alignment horizontal="center" vertical="center" textRotation="90" wrapText="1"/>
    </xf>
    <xf numFmtId="164" fontId="21" fillId="13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6" fillId="13" borderId="14" xfId="0" applyFont="1" applyFill="1" applyBorder="1" applyAlignment="1">
      <alignment horizontal="center" vertical="center" wrapText="1"/>
    </xf>
    <xf numFmtId="0" fontId="6" fillId="13" borderId="23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5" fillId="13" borderId="21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5" fillId="12" borderId="19" xfId="1" applyFont="1" applyFill="1" applyBorder="1" applyAlignment="1">
      <alignment horizontal="center" vertical="center" wrapText="1"/>
    </xf>
    <xf numFmtId="164" fontId="30" fillId="7" borderId="1" xfId="0" applyNumberFormat="1" applyFont="1" applyFill="1" applyBorder="1" applyAlignment="1">
      <alignment vertical="center" wrapText="1"/>
    </xf>
    <xf numFmtId="164" fontId="18" fillId="12" borderId="1" xfId="0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5" fillId="12" borderId="14" xfId="1" applyFont="1" applyFill="1" applyBorder="1" applyAlignment="1">
      <alignment horizontal="center" vertical="center" wrapText="1"/>
    </xf>
    <xf numFmtId="0" fontId="5" fillId="12" borderId="23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8" fillId="7" borderId="2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49" fontId="5" fillId="0" borderId="54" xfId="0" applyNumberFormat="1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center" vertical="center" wrapText="1"/>
    </xf>
    <xf numFmtId="0" fontId="28" fillId="7" borderId="19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0" fillId="0" borderId="55" xfId="0" applyFill="1" applyBorder="1"/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 wrapText="1"/>
    </xf>
    <xf numFmtId="0" fontId="9" fillId="7" borderId="50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165" fontId="5" fillId="7" borderId="53" xfId="1" applyNumberFormat="1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20" fillId="10" borderId="14" xfId="1" applyFont="1" applyFill="1" applyBorder="1" applyAlignment="1">
      <alignment horizontal="center" vertical="center" wrapText="1"/>
    </xf>
    <xf numFmtId="0" fontId="20" fillId="10" borderId="23" xfId="1" applyFont="1" applyFill="1" applyBorder="1" applyAlignment="1">
      <alignment horizontal="center" vertical="center" wrapText="1"/>
    </xf>
    <xf numFmtId="0" fontId="5" fillId="10" borderId="22" xfId="1" applyFont="1" applyFill="1" applyBorder="1" applyAlignment="1">
      <alignment horizontal="center" vertical="center" wrapText="1"/>
    </xf>
    <xf numFmtId="0" fontId="20" fillId="15" borderId="19" xfId="0" applyFont="1" applyFill="1" applyBorder="1" applyAlignment="1">
      <alignment horizontal="center" vertical="center" wrapText="1"/>
    </xf>
    <xf numFmtId="0" fontId="12" fillId="15" borderId="13" xfId="0" applyFont="1" applyFill="1" applyBorder="1" applyAlignment="1">
      <alignment vertical="center" wrapText="1"/>
    </xf>
    <xf numFmtId="0" fontId="12" fillId="15" borderId="14" xfId="0" applyFont="1" applyFill="1" applyBorder="1" applyAlignment="1">
      <alignment vertical="center" wrapText="1"/>
    </xf>
    <xf numFmtId="0" fontId="12" fillId="15" borderId="14" xfId="0" applyFont="1" applyFill="1" applyBorder="1" applyAlignment="1">
      <alignment vertical="center"/>
    </xf>
    <xf numFmtId="0" fontId="12" fillId="15" borderId="23" xfId="0" applyFont="1" applyFill="1" applyBorder="1" applyAlignment="1">
      <alignment vertical="center"/>
    </xf>
    <xf numFmtId="164" fontId="30" fillId="7" borderId="21" xfId="0" applyNumberFormat="1" applyFont="1" applyFill="1" applyBorder="1" applyAlignment="1">
      <alignment horizontal="center" vertical="center" wrapText="1"/>
    </xf>
    <xf numFmtId="164" fontId="26" fillId="9" borderId="21" xfId="0" applyNumberFormat="1" applyFont="1" applyFill="1" applyBorder="1" applyAlignment="1">
      <alignment horizontal="center" vertical="center" wrapText="1"/>
    </xf>
    <xf numFmtId="0" fontId="24" fillId="9" borderId="25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0" fillId="7" borderId="7" xfId="0" applyFont="1" applyFill="1" applyBorder="1" applyAlignment="1">
      <alignment wrapText="1"/>
    </xf>
    <xf numFmtId="0" fontId="20" fillId="7" borderId="2" xfId="0" applyFont="1" applyFill="1" applyBorder="1" applyAlignment="1">
      <alignment wrapText="1"/>
    </xf>
    <xf numFmtId="0" fontId="20" fillId="7" borderId="31" xfId="0" applyFont="1" applyFill="1" applyBorder="1" applyAlignment="1">
      <alignment wrapText="1"/>
    </xf>
    <xf numFmtId="0" fontId="15" fillId="0" borderId="7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wrapText="1"/>
    </xf>
    <xf numFmtId="0" fontId="20" fillId="0" borderId="7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vertical="center" wrapText="1"/>
    </xf>
    <xf numFmtId="16" fontId="5" fillId="0" borderId="1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24" fillId="7" borderId="25" xfId="0" applyNumberFormat="1" applyFont="1" applyFill="1" applyBorder="1" applyAlignment="1">
      <alignment horizontal="center" vertical="center" wrapText="1"/>
    </xf>
    <xf numFmtId="2" fontId="24" fillId="7" borderId="14" xfId="0" applyNumberFormat="1" applyFont="1" applyFill="1" applyBorder="1" applyAlignment="1">
      <alignment horizontal="center" vertical="center" wrapText="1"/>
    </xf>
    <xf numFmtId="164" fontId="24" fillId="7" borderId="14" xfId="0" applyNumberFormat="1" applyFont="1" applyFill="1" applyBorder="1" applyAlignment="1">
      <alignment horizontal="center" vertical="center" wrapText="1"/>
    </xf>
    <xf numFmtId="164" fontId="24" fillId="7" borderId="24" xfId="0" applyNumberFormat="1" applyFont="1" applyFill="1" applyBorder="1" applyAlignment="1">
      <alignment horizontal="center" vertical="center"/>
    </xf>
    <xf numFmtId="164" fontId="26" fillId="7" borderId="14" xfId="0" applyNumberFormat="1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164" fontId="25" fillId="7" borderId="14" xfId="1" applyNumberFormat="1" applyFont="1" applyFill="1" applyBorder="1" applyAlignment="1">
      <alignment horizontal="center" vertical="center" wrapText="1"/>
    </xf>
    <xf numFmtId="1" fontId="24" fillId="7" borderId="14" xfId="0" applyNumberFormat="1" applyFont="1" applyFill="1" applyBorder="1" applyAlignment="1">
      <alignment horizontal="center" vertical="center" wrapText="1"/>
    </xf>
    <xf numFmtId="0" fontId="26" fillId="7" borderId="14" xfId="0" applyNumberFormat="1" applyFont="1" applyFill="1" applyBorder="1" applyAlignment="1">
      <alignment horizontal="center" vertical="center" wrapText="1"/>
    </xf>
    <xf numFmtId="164" fontId="24" fillId="7" borderId="14" xfId="0" applyNumberFormat="1" applyFont="1" applyFill="1" applyBorder="1" applyAlignment="1">
      <alignment horizontal="center" vertical="center"/>
    </xf>
    <xf numFmtId="164" fontId="24" fillId="7" borderId="21" xfId="0" applyNumberFormat="1" applyFont="1" applyFill="1" applyBorder="1" applyAlignment="1">
      <alignment horizontal="center" vertical="center"/>
    </xf>
    <xf numFmtId="0" fontId="26" fillId="7" borderId="21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5" borderId="44" xfId="0" applyFont="1" applyFill="1" applyBorder="1" applyAlignment="1">
      <alignment horizontal="center" vertical="center" wrapText="1"/>
    </xf>
    <xf numFmtId="164" fontId="21" fillId="7" borderId="1" xfId="0" applyNumberFormat="1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164" fontId="3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5" fillId="7" borderId="1" xfId="0" applyNumberFormat="1" applyFont="1" applyFill="1" applyBorder="1" applyAlignment="1">
      <alignment horizontal="right" vertical="center" wrapText="1"/>
    </xf>
    <xf numFmtId="164" fontId="30" fillId="7" borderId="1" xfId="0" applyNumberFormat="1" applyFont="1" applyFill="1" applyBorder="1" applyAlignment="1">
      <alignment horizontal="right" vertical="center" wrapText="1"/>
    </xf>
    <xf numFmtId="0" fontId="35" fillId="7" borderId="1" xfId="0" applyNumberFormat="1" applyFont="1" applyFill="1" applyBorder="1" applyAlignment="1">
      <alignment horizontal="right" vertical="center" wrapText="1"/>
    </xf>
    <xf numFmtId="2" fontId="35" fillId="7" borderId="1" xfId="0" applyNumberFormat="1" applyFont="1" applyFill="1" applyBorder="1" applyAlignment="1">
      <alignment horizontal="right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1" fontId="34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34" fillId="4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28" fillId="7" borderId="25" xfId="0" applyFont="1" applyFill="1" applyBorder="1" applyAlignment="1">
      <alignment horizontal="center" vertical="center"/>
    </xf>
    <xf numFmtId="164" fontId="6" fillId="0" borderId="1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8" fillId="7" borderId="21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28" fillId="7" borderId="58" xfId="0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16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21" fillId="7" borderId="10" xfId="0" applyNumberFormat="1" applyFont="1" applyFill="1" applyBorder="1" applyAlignment="1">
      <alignment horizontal="center" vertical="center"/>
    </xf>
    <xf numFmtId="164" fontId="21" fillId="7" borderId="2" xfId="0" applyNumberFormat="1" applyFont="1" applyFill="1" applyBorder="1" applyAlignment="1">
      <alignment horizontal="center" vertical="center"/>
    </xf>
    <xf numFmtId="164" fontId="21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5" fillId="7" borderId="54" xfId="1" applyNumberFormat="1" applyFont="1" applyFill="1" applyBorder="1" applyAlignment="1">
      <alignment horizontal="center" vertical="center" wrapText="1"/>
    </xf>
    <xf numFmtId="0" fontId="27" fillId="4" borderId="1" xfId="1" applyNumberFormat="1" applyFont="1" applyFill="1" applyBorder="1" applyAlignment="1">
      <alignment horizontal="center" vertical="center" wrapText="1"/>
    </xf>
    <xf numFmtId="1" fontId="27" fillId="4" borderId="1" xfId="1" applyNumberFormat="1" applyFont="1" applyFill="1" applyBorder="1" applyAlignment="1">
      <alignment horizontal="center" vertical="center" wrapText="1"/>
    </xf>
    <xf numFmtId="165" fontId="27" fillId="4" borderId="6" xfId="1" applyNumberFormat="1" applyFont="1" applyFill="1" applyBorder="1" applyAlignment="1">
      <alignment horizontal="center" vertical="center" wrapText="1"/>
    </xf>
    <xf numFmtId="3" fontId="27" fillId="4" borderId="2" xfId="1" applyNumberFormat="1" applyFont="1" applyFill="1" applyBorder="1" applyAlignment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center" vertical="center" wrapText="1"/>
    </xf>
    <xf numFmtId="3" fontId="27" fillId="4" borderId="1" xfId="0" applyNumberFormat="1" applyFont="1" applyFill="1" applyBorder="1" applyAlignment="1">
      <alignment horizontal="center" vertical="center" wrapText="1"/>
    </xf>
    <xf numFmtId="0" fontId="27" fillId="4" borderId="1" xfId="0" applyNumberFormat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27" fillId="4" borderId="7" xfId="0" applyNumberFormat="1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3" fontId="32" fillId="4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wrapText="1"/>
    </xf>
    <xf numFmtId="0" fontId="6" fillId="0" borderId="2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5" fillId="10" borderId="22" xfId="1" applyFont="1" applyFill="1" applyBorder="1" applyAlignment="1">
      <alignment horizontal="center" vertical="center" wrapText="1"/>
    </xf>
    <xf numFmtId="0" fontId="5" fillId="10" borderId="24" xfId="1" applyFont="1" applyFill="1" applyBorder="1" applyAlignment="1">
      <alignment horizontal="center" vertical="center" wrapText="1"/>
    </xf>
    <xf numFmtId="0" fontId="5" fillId="10" borderId="25" xfId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10" borderId="20" xfId="0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0" fillId="10" borderId="22" xfId="1" applyFont="1" applyFill="1" applyBorder="1" applyAlignment="1">
      <alignment horizontal="center" vertical="center" wrapText="1"/>
    </xf>
    <xf numFmtId="0" fontId="20" fillId="10" borderId="25" xfId="1" applyFont="1" applyFill="1" applyBorder="1" applyAlignment="1">
      <alignment horizontal="center" vertical="center" wrapText="1"/>
    </xf>
    <xf numFmtId="0" fontId="5" fillId="7" borderId="2" xfId="1" applyNumberFormat="1" applyFont="1" applyFill="1" applyBorder="1" applyAlignment="1">
      <alignment horizontal="center" vertical="center" wrapText="1"/>
    </xf>
    <xf numFmtId="0" fontId="5" fillId="7" borderId="7" xfId="1" applyNumberFormat="1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0" fontId="23" fillId="10" borderId="24" xfId="0" applyFont="1" applyFill="1" applyBorder="1" applyAlignment="1">
      <alignment horizontal="center" vertical="center" wrapText="1"/>
    </xf>
    <xf numFmtId="0" fontId="23" fillId="10" borderId="2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10" borderId="20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13" borderId="13" xfId="1" applyFont="1" applyFill="1" applyBorder="1" applyAlignment="1">
      <alignment horizontal="center" vertical="center" wrapText="1"/>
    </xf>
    <xf numFmtId="0" fontId="6" fillId="13" borderId="23" xfId="0" applyFont="1" applyFill="1" applyBorder="1" applyAlignment="1">
      <alignment horizontal="center" vertical="center" wrapText="1"/>
    </xf>
    <xf numFmtId="0" fontId="5" fillId="12" borderId="13" xfId="1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164" fontId="15" fillId="13" borderId="22" xfId="0" applyNumberFormat="1" applyFont="1" applyFill="1" applyBorder="1" applyAlignment="1">
      <alignment horizontal="center" vertical="center" wrapText="1"/>
    </xf>
    <xf numFmtId="164" fontId="15" fillId="13" borderId="20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 textRotation="90" wrapText="1"/>
    </xf>
    <xf numFmtId="0" fontId="0" fillId="0" borderId="40" xfId="0" applyBorder="1" applyAlignment="1">
      <alignment vertical="center" textRotation="90" wrapText="1"/>
    </xf>
    <xf numFmtId="0" fontId="5" fillId="0" borderId="6" xfId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10" borderId="48" xfId="1" applyFont="1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0" fontId="20" fillId="10" borderId="49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20" fillId="0" borderId="12" xfId="0" applyNumberFormat="1" applyFont="1" applyFill="1" applyBorder="1" applyAlignment="1">
      <alignment horizontal="center" vertical="center" wrapText="1"/>
    </xf>
    <xf numFmtId="165" fontId="5" fillId="0" borderId="10" xfId="1" applyNumberFormat="1" applyFont="1" applyFill="1" applyBorder="1" applyAlignment="1">
      <alignment horizontal="center" vertical="center" wrapText="1"/>
    </xf>
    <xf numFmtId="165" fontId="5" fillId="0" borderId="11" xfId="1" applyNumberFormat="1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5" fillId="7" borderId="35" xfId="1" applyFont="1" applyFill="1" applyBorder="1" applyAlignment="1">
      <alignment horizontal="center" vertical="center" wrapText="1"/>
    </xf>
    <xf numFmtId="0" fontId="5" fillId="7" borderId="36" xfId="1" applyFont="1" applyFill="1" applyBorder="1" applyAlignment="1">
      <alignment horizontal="center" vertical="center" wrapText="1"/>
    </xf>
    <xf numFmtId="0" fontId="5" fillId="7" borderId="37" xfId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textRotation="90" wrapText="1"/>
    </xf>
    <xf numFmtId="0" fontId="0" fillId="0" borderId="49" xfId="0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center" textRotation="90" wrapText="1"/>
    </xf>
    <xf numFmtId="0" fontId="20" fillId="14" borderId="22" xfId="0" applyFont="1" applyFill="1" applyBorder="1" applyAlignment="1">
      <alignment wrapText="1"/>
    </xf>
    <xf numFmtId="0" fontId="20" fillId="14" borderId="20" xfId="0" applyFont="1" applyFill="1" applyBorder="1" applyAlignment="1">
      <alignment wrapText="1"/>
    </xf>
    <xf numFmtId="0" fontId="20" fillId="15" borderId="22" xfId="0" applyFont="1" applyFill="1" applyBorder="1" applyAlignment="1">
      <alignment horizontal="center" vertical="center" wrapText="1"/>
    </xf>
    <xf numFmtId="0" fontId="20" fillId="15" borderId="20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5" fillId="2" borderId="43" xfId="0" applyFont="1" applyFill="1" applyBorder="1" applyAlignment="1">
      <alignment horizontal="center" vertical="center" textRotation="90" wrapText="1"/>
    </xf>
    <xf numFmtId="0" fontId="0" fillId="0" borderId="39" xfId="0" applyBorder="1" applyAlignment="1">
      <alignment horizontal="center" vertical="center" textRotation="90" wrapText="1"/>
    </xf>
    <xf numFmtId="0" fontId="15" fillId="15" borderId="22" xfId="0" applyFont="1" applyFill="1" applyBorder="1" applyAlignment="1">
      <alignment horizontal="center" vertical="center" wrapText="1"/>
    </xf>
    <xf numFmtId="0" fontId="15" fillId="15" borderId="2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 wrapText="1"/>
    </xf>
    <xf numFmtId="0" fontId="5" fillId="15" borderId="24" xfId="0" applyFont="1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16" fontId="5" fillId="0" borderId="26" xfId="0" applyNumberFormat="1" applyFont="1" applyFill="1" applyBorder="1" applyAlignment="1">
      <alignment horizontal="center" vertical="center" wrapText="1"/>
    </xf>
    <xf numFmtId="16" fontId="5" fillId="0" borderId="7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166" fontId="0" fillId="0" borderId="10" xfId="0" applyNumberFormat="1" applyFill="1" applyBorder="1" applyAlignment="1">
      <alignment horizontal="center" vertical="center" wrapText="1"/>
    </xf>
    <xf numFmtId="166" fontId="0" fillId="0" borderId="7" xfId="0" applyNumberFormat="1" applyFill="1" applyBorder="1" applyAlignment="1">
      <alignment horizontal="center" vertical="center" wrapText="1"/>
    </xf>
    <xf numFmtId="16" fontId="5" fillId="0" borderId="2" xfId="0" applyNumberFormat="1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vertical="center" wrapText="1"/>
    </xf>
    <xf numFmtId="0" fontId="20" fillId="0" borderId="46" xfId="0" applyFont="1" applyFill="1" applyBorder="1" applyAlignment="1">
      <alignment vertical="center" wrapText="1"/>
    </xf>
    <xf numFmtId="166" fontId="20" fillId="0" borderId="2" xfId="0" applyNumberFormat="1" applyFont="1" applyFill="1" applyBorder="1" applyAlignment="1">
      <alignment horizontal="center" vertical="center" wrapText="1"/>
    </xf>
    <xf numFmtId="166" fontId="20" fillId="0" borderId="31" xfId="0" applyNumberFormat="1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vertical="center" wrapText="1"/>
    </xf>
    <xf numFmtId="0" fontId="20" fillId="0" borderId="39" xfId="0" applyFont="1" applyFill="1" applyBorder="1" applyAlignment="1">
      <alignment wrapText="1"/>
    </xf>
    <xf numFmtId="166" fontId="20" fillId="0" borderId="7" xfId="0" applyNumberFormat="1" applyFont="1" applyFill="1" applyBorder="1" applyAlignment="1">
      <alignment horizontal="center" vertical="center" wrapText="1"/>
    </xf>
    <xf numFmtId="0" fontId="5" fillId="14" borderId="2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5" fillId="15" borderId="20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15" borderId="26" xfId="0" applyFont="1" applyFill="1" applyBorder="1" applyAlignment="1">
      <alignment horizontal="center" vertical="center" wrapText="1"/>
    </xf>
    <xf numFmtId="0" fontId="5" fillId="15" borderId="31" xfId="0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16" fontId="0" fillId="0" borderId="2" xfId="0" applyNumberFormat="1" applyFill="1" applyBorder="1" applyAlignment="1">
      <alignment horizontal="center" vertical="center" wrapText="1"/>
    </xf>
    <xf numFmtId="16" fontId="0" fillId="0" borderId="7" xfId="0" applyNumberFormat="1" applyFill="1" applyBorder="1" applyAlignment="1">
      <alignment horizontal="center" vertical="center" wrapText="1"/>
    </xf>
    <xf numFmtId="0" fontId="20" fillId="7" borderId="22" xfId="0" applyFont="1" applyFill="1" applyBorder="1" applyAlignment="1">
      <alignment horizontal="center" vertical="center" wrapText="1"/>
    </xf>
    <xf numFmtId="0" fontId="20" fillId="7" borderId="59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0" fillId="7" borderId="7" xfId="0" applyFont="1" applyFill="1" applyBorder="1" applyAlignment="1">
      <alignment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20" fillId="15" borderId="22" xfId="0" applyFont="1" applyFill="1" applyBorder="1" applyAlignment="1">
      <alignment vertical="center" wrapText="1"/>
    </xf>
    <xf numFmtId="0" fontId="0" fillId="15" borderId="24" xfId="0" applyFont="1" applyFill="1" applyBorder="1" applyAlignment="1">
      <alignment vertical="center" wrapText="1"/>
    </xf>
    <xf numFmtId="0" fontId="0" fillId="15" borderId="20" xfId="0" applyFont="1" applyFill="1" applyBorder="1" applyAlignment="1">
      <alignment vertical="center" wrapText="1"/>
    </xf>
    <xf numFmtId="0" fontId="18" fillId="0" borderId="38" xfId="0" applyFont="1" applyFill="1" applyBorder="1" applyAlignment="1">
      <alignment vertical="center" wrapText="1"/>
    </xf>
    <xf numFmtId="0" fontId="23" fillId="0" borderId="40" xfId="0" applyFont="1" applyFill="1" applyBorder="1" applyAlignment="1">
      <alignment vertical="center" wrapText="1"/>
    </xf>
    <xf numFmtId="0" fontId="23" fillId="0" borderId="39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0" fillId="15" borderId="22" xfId="0" applyFont="1" applyFill="1" applyBorder="1" applyAlignment="1">
      <alignment wrapText="1"/>
    </xf>
    <xf numFmtId="0" fontId="20" fillId="15" borderId="20" xfId="0" applyFont="1" applyFill="1" applyBorder="1" applyAlignment="1">
      <alignment wrapText="1"/>
    </xf>
    <xf numFmtId="16" fontId="0" fillId="0" borderId="2" xfId="0" applyNumberFormat="1" applyFill="1" applyBorder="1" applyAlignment="1">
      <alignment wrapText="1"/>
    </xf>
    <xf numFmtId="16" fontId="0" fillId="0" borderId="31" xfId="0" applyNumberFormat="1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20" fillId="7" borderId="2" xfId="0" applyFont="1" applyFill="1" applyBorder="1" applyAlignment="1">
      <alignment wrapText="1"/>
    </xf>
    <xf numFmtId="0" fontId="20" fillId="7" borderId="31" xfId="0" applyFont="1" applyFill="1" applyBorder="1" applyAlignment="1">
      <alignment wrapText="1"/>
    </xf>
    <xf numFmtId="16" fontId="20" fillId="0" borderId="2" xfId="0" applyNumberFormat="1" applyFont="1" applyFill="1" applyBorder="1" applyAlignment="1">
      <alignment horizontal="center" vertical="center" wrapText="1"/>
    </xf>
    <xf numFmtId="16" fontId="20" fillId="0" borderId="31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" fontId="20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16" fontId="5" fillId="0" borderId="10" xfId="0" applyNumberFormat="1" applyFont="1" applyFill="1" applyBorder="1" applyAlignment="1">
      <alignment horizontal="center" vertical="center" wrapText="1"/>
    </xf>
    <xf numFmtId="16" fontId="12" fillId="0" borderId="2" xfId="0" applyNumberFormat="1" applyFont="1" applyFill="1" applyBorder="1" applyAlignment="1">
      <alignment horizontal="center" vertical="center" wrapText="1"/>
    </xf>
    <xf numFmtId="16" fontId="12" fillId="0" borderId="10" xfId="0" applyNumberFormat="1" applyFont="1" applyFill="1" applyBorder="1" applyAlignment="1">
      <alignment horizontal="center" vertical="center" wrapText="1"/>
    </xf>
    <xf numFmtId="16" fontId="12" fillId="0" borderId="7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wrapText="1"/>
    </xf>
    <xf numFmtId="0" fontId="20" fillId="0" borderId="7" xfId="0" applyFont="1" applyFill="1" applyBorder="1" applyAlignment="1">
      <alignment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1" fontId="13" fillId="7" borderId="2" xfId="0" applyNumberFormat="1" applyFont="1" applyFill="1" applyBorder="1" applyAlignment="1">
      <alignment horizontal="center" vertical="center" wrapText="1"/>
    </xf>
    <xf numFmtId="1" fontId="13" fillId="7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64" fontId="13" fillId="7" borderId="35" xfId="0" applyNumberFormat="1" applyFont="1" applyFill="1" applyBorder="1" applyAlignment="1">
      <alignment horizontal="center" vertical="center" wrapText="1"/>
    </xf>
    <xf numFmtId="164" fontId="13" fillId="7" borderId="37" xfId="0" applyNumberFormat="1" applyFont="1" applyFill="1" applyBorder="1" applyAlignment="1">
      <alignment horizontal="center" vertical="center" wrapText="1"/>
    </xf>
    <xf numFmtId="0" fontId="28" fillId="7" borderId="21" xfId="0" applyFont="1" applyFill="1" applyBorder="1" applyAlignment="1">
      <alignment horizontal="center" vertical="center"/>
    </xf>
    <xf numFmtId="0" fontId="28" fillId="7" borderId="25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164" fontId="13" fillId="4" borderId="2" xfId="0" applyNumberFormat="1" applyFont="1" applyFill="1" applyBorder="1" applyAlignment="1">
      <alignment horizontal="center" vertical="center" wrapText="1"/>
    </xf>
    <xf numFmtId="164" fontId="13" fillId="4" borderId="7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20" fillId="0" borderId="2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20" fillId="7" borderId="2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0" fillId="8" borderId="28" xfId="0" applyFill="1" applyBorder="1" applyAlignment="1">
      <alignment horizontal="center" vertical="center" wrapText="1"/>
    </xf>
    <xf numFmtId="0" fontId="2" fillId="8" borderId="32" xfId="0" applyFont="1" applyFill="1" applyBorder="1" applyAlignment="1">
      <alignment horizontal="center" vertical="center" wrapText="1"/>
    </xf>
    <xf numFmtId="0" fontId="0" fillId="8" borderId="33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0" fontId="0" fillId="0" borderId="31" xfId="0" applyFill="1" applyBorder="1" applyAlignment="1"/>
    <xf numFmtId="0" fontId="5" fillId="0" borderId="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5" fillId="9" borderId="22" xfId="0" applyFont="1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22" fillId="0" borderId="51" xfId="0" applyFont="1" applyBorder="1" applyAlignment="1">
      <alignment horizontal="center" vertical="top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2" fillId="8" borderId="43" xfId="0" applyFont="1" applyFill="1" applyBorder="1" applyAlignment="1">
      <alignment horizontal="center" vertical="center" wrapText="1"/>
    </xf>
    <xf numFmtId="0" fontId="2" fillId="8" borderId="46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textRotation="90" readingOrder="2"/>
    </xf>
    <xf numFmtId="0" fontId="0" fillId="0" borderId="40" xfId="0" applyBorder="1" applyAlignment="1">
      <alignment horizontal="center" vertical="center" textRotation="90" readingOrder="2"/>
    </xf>
    <xf numFmtId="16" fontId="5" fillId="0" borderId="1" xfId="0" applyNumberFormat="1" applyFont="1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2 2" xfId="4"/>
    <cellStyle name="Обычный_Лист1" xfId="1"/>
    <cellStyle name="Процентный" xfId="2" builtinId="5"/>
  </cellStyles>
  <dxfs count="0"/>
  <tableStyles count="0" defaultTableStyle="TableStyleMedium2" defaultPivotStyle="PivotStyleMedium9"/>
  <colors>
    <mruColors>
      <color rgb="FF99CCFF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O474"/>
  <sheetViews>
    <sheetView tabSelected="1" zoomScale="73" zoomScaleNormal="73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P2" sqref="P2"/>
    </sheetView>
  </sheetViews>
  <sheetFormatPr defaultRowHeight="15.75" x14ac:dyDescent="0.25"/>
  <cols>
    <col min="1" max="1" width="13" customWidth="1"/>
    <col min="2" max="2" width="16.5703125" customWidth="1"/>
    <col min="3" max="3" width="27" customWidth="1"/>
    <col min="4" max="4" width="33.85546875" customWidth="1"/>
    <col min="5" max="5" width="10.140625" customWidth="1"/>
    <col min="6" max="6" width="13.7109375" style="49" customWidth="1"/>
    <col min="7" max="9" width="9.140625" customWidth="1"/>
    <col min="10" max="10" width="23.5703125" style="50" customWidth="1"/>
    <col min="11" max="11" width="10.42578125" customWidth="1"/>
    <col min="12" max="14" width="9.140625" style="50" customWidth="1"/>
    <col min="15" max="15" width="9.140625" style="50"/>
    <col min="16" max="16" width="9.140625" style="50" customWidth="1"/>
    <col min="17" max="17" width="9.28515625" style="50" bestFit="1" customWidth="1"/>
    <col min="18" max="21" width="9.140625" style="50" customWidth="1"/>
    <col min="22" max="26" width="10.42578125" style="50" customWidth="1"/>
    <col min="27" max="27" width="12" style="50" customWidth="1"/>
    <col min="28" max="32" width="10.42578125" style="50" customWidth="1"/>
    <col min="33" max="59" width="9.140625" style="50" customWidth="1"/>
    <col min="60" max="60" width="9.28515625" style="50" bestFit="1" customWidth="1"/>
    <col min="61" max="61" width="9.140625" style="50" customWidth="1"/>
    <col min="62" max="62" width="10.7109375" style="50" bestFit="1" customWidth="1"/>
    <col min="63" max="64" width="0" style="50" hidden="1" customWidth="1"/>
    <col min="65" max="66" width="9.140625" style="50"/>
    <col min="67" max="67" width="9.140625" style="122"/>
  </cols>
  <sheetData>
    <row r="1" spans="1:67" ht="18.75" customHeight="1" x14ac:dyDescent="0.25">
      <c r="D1" s="162" t="s">
        <v>208</v>
      </c>
      <c r="E1" s="163"/>
      <c r="BO1" s="121"/>
    </row>
    <row r="2" spans="1:67" ht="38.25" customHeight="1" x14ac:dyDescent="0.25">
      <c r="A2" s="497" t="s">
        <v>211</v>
      </c>
      <c r="B2" s="497"/>
      <c r="C2" s="497"/>
      <c r="D2" s="497"/>
      <c r="E2" s="497"/>
      <c r="F2" s="497"/>
      <c r="BO2" s="121"/>
    </row>
    <row r="3" spans="1:67" ht="16.5" thickBot="1" x14ac:dyDescent="0.3">
      <c r="A3" s="131" t="s">
        <v>199</v>
      </c>
      <c r="B3" s="123"/>
      <c r="C3" s="123"/>
      <c r="D3" s="123"/>
      <c r="E3" s="123"/>
      <c r="F3" s="79"/>
      <c r="G3" s="123"/>
      <c r="H3" s="123"/>
      <c r="I3" s="123"/>
      <c r="L3" s="50">
        <v>25.5</v>
      </c>
      <c r="M3" s="50">
        <v>15</v>
      </c>
      <c r="N3" s="50">
        <v>32.5</v>
      </c>
      <c r="O3" s="50">
        <v>28</v>
      </c>
      <c r="P3" s="50">
        <v>22.5</v>
      </c>
      <c r="Q3" s="50">
        <v>29.5</v>
      </c>
      <c r="R3" s="50">
        <v>25.5</v>
      </c>
      <c r="S3" s="50">
        <v>25</v>
      </c>
      <c r="T3" s="50">
        <v>4.5</v>
      </c>
      <c r="U3" s="50">
        <v>10.5</v>
      </c>
      <c r="V3" s="50">
        <v>13.5</v>
      </c>
      <c r="W3" s="50">
        <v>15.5</v>
      </c>
      <c r="X3" s="50">
        <v>10</v>
      </c>
      <c r="Y3" s="50">
        <v>10.5</v>
      </c>
      <c r="Z3" s="50">
        <v>20.5</v>
      </c>
      <c r="AA3" s="50">
        <v>12.5</v>
      </c>
      <c r="AB3" s="50">
        <v>42.5</v>
      </c>
      <c r="AC3" s="50">
        <v>29.5</v>
      </c>
      <c r="AD3" s="50">
        <v>22.5</v>
      </c>
      <c r="AE3" s="50">
        <v>12</v>
      </c>
      <c r="AF3" s="50">
        <v>2.5</v>
      </c>
      <c r="AG3" s="50">
        <v>22.5</v>
      </c>
      <c r="AH3" s="50">
        <v>14.5</v>
      </c>
      <c r="AI3" s="50">
        <v>10.5</v>
      </c>
      <c r="AJ3" s="50">
        <v>32.5</v>
      </c>
      <c r="AK3" s="50">
        <v>17</v>
      </c>
      <c r="AL3" s="50">
        <v>26</v>
      </c>
      <c r="AM3" s="50">
        <v>43.5</v>
      </c>
      <c r="AN3" s="50">
        <v>25</v>
      </c>
      <c r="AO3" s="50">
        <v>23</v>
      </c>
      <c r="AP3" s="50">
        <v>8.5</v>
      </c>
      <c r="AQ3" s="50">
        <v>17</v>
      </c>
      <c r="AR3" s="50">
        <v>18.5</v>
      </c>
      <c r="AS3" s="50">
        <v>12.5</v>
      </c>
      <c r="AT3" s="50">
        <v>14.5</v>
      </c>
      <c r="AU3" s="50">
        <v>29.5</v>
      </c>
      <c r="AV3" s="50">
        <v>17.5</v>
      </c>
      <c r="AW3" s="50">
        <v>16.5</v>
      </c>
      <c r="AX3" s="50">
        <v>13</v>
      </c>
      <c r="AY3" s="50">
        <v>10.5</v>
      </c>
      <c r="AZ3" s="50">
        <v>20.5</v>
      </c>
      <c r="BA3" s="50">
        <v>22</v>
      </c>
      <c r="BB3" s="50">
        <v>22</v>
      </c>
      <c r="BC3" s="50">
        <v>20</v>
      </c>
      <c r="BD3" s="50">
        <v>18.5</v>
      </c>
      <c r="BE3" s="50">
        <v>11.5</v>
      </c>
      <c r="BF3" s="50">
        <v>18.5</v>
      </c>
      <c r="BG3" s="50">
        <v>13.5</v>
      </c>
      <c r="BH3" s="50">
        <v>21</v>
      </c>
      <c r="BI3" s="50">
        <v>36.5</v>
      </c>
      <c r="BJ3" s="50">
        <v>11.5</v>
      </c>
      <c r="BO3" s="120"/>
    </row>
    <row r="4" spans="1:67" s="50" customFormat="1" ht="16.5" thickBot="1" x14ac:dyDescent="0.3">
      <c r="A4" s="135"/>
      <c r="B4" s="448" t="s">
        <v>0</v>
      </c>
      <c r="C4" s="430" t="s">
        <v>1</v>
      </c>
      <c r="D4" s="430" t="s">
        <v>2</v>
      </c>
      <c r="E4" s="430" t="s">
        <v>3</v>
      </c>
      <c r="F4" s="448" t="s">
        <v>154</v>
      </c>
      <c r="G4" s="443" t="s">
        <v>4</v>
      </c>
      <c r="H4" s="444"/>
      <c r="I4" s="445"/>
      <c r="J4" s="452" t="s">
        <v>5</v>
      </c>
      <c r="K4" s="453"/>
      <c r="L4" s="124"/>
      <c r="M4" s="430" t="s">
        <v>6</v>
      </c>
      <c r="N4" s="430"/>
      <c r="O4" s="430"/>
      <c r="P4" s="430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6"/>
    </row>
    <row r="5" spans="1:67" s="50" customFormat="1" ht="127.5" customHeight="1" thickBot="1" x14ac:dyDescent="0.3">
      <c r="A5" s="136" t="s">
        <v>116</v>
      </c>
      <c r="B5" s="449"/>
      <c r="C5" s="451"/>
      <c r="D5" s="451"/>
      <c r="E5" s="451"/>
      <c r="F5" s="449"/>
      <c r="G5" s="127" t="s">
        <v>7</v>
      </c>
      <c r="H5" s="128" t="s">
        <v>8</v>
      </c>
      <c r="I5" s="128" t="s">
        <v>9</v>
      </c>
      <c r="J5" s="454"/>
      <c r="K5" s="455"/>
      <c r="L5" s="127">
        <v>1</v>
      </c>
      <c r="M5" s="127">
        <v>2</v>
      </c>
      <c r="N5" s="127">
        <v>3</v>
      </c>
      <c r="O5" s="127">
        <v>4</v>
      </c>
      <c r="P5" s="127">
        <v>5</v>
      </c>
      <c r="Q5" s="127">
        <v>6</v>
      </c>
      <c r="R5" s="127">
        <v>7</v>
      </c>
      <c r="S5" s="127">
        <v>8</v>
      </c>
      <c r="T5" s="127">
        <v>9</v>
      </c>
      <c r="U5" s="127">
        <v>11</v>
      </c>
      <c r="V5" s="127">
        <v>14</v>
      </c>
      <c r="W5" s="127">
        <v>15</v>
      </c>
      <c r="X5" s="127">
        <v>17</v>
      </c>
      <c r="Y5" s="127">
        <v>18</v>
      </c>
      <c r="Z5" s="127">
        <v>19</v>
      </c>
      <c r="AA5" s="127">
        <v>20</v>
      </c>
      <c r="AB5" s="127">
        <v>21</v>
      </c>
      <c r="AC5" s="127">
        <v>22</v>
      </c>
      <c r="AD5" s="127">
        <v>23</v>
      </c>
      <c r="AE5" s="127">
        <v>24</v>
      </c>
      <c r="AF5" s="127">
        <v>25</v>
      </c>
      <c r="AG5" s="127">
        <v>26</v>
      </c>
      <c r="AH5" s="127">
        <v>28</v>
      </c>
      <c r="AI5" s="127">
        <v>29</v>
      </c>
      <c r="AJ5" s="127">
        <v>30</v>
      </c>
      <c r="AK5" s="127">
        <v>31</v>
      </c>
      <c r="AL5" s="127">
        <v>32</v>
      </c>
      <c r="AM5" s="127">
        <v>33</v>
      </c>
      <c r="AN5" s="127">
        <v>35</v>
      </c>
      <c r="AO5" s="127">
        <v>36</v>
      </c>
      <c r="AP5" s="127">
        <v>37</v>
      </c>
      <c r="AQ5" s="127">
        <v>39</v>
      </c>
      <c r="AR5" s="127">
        <v>41</v>
      </c>
      <c r="AS5" s="127">
        <v>42</v>
      </c>
      <c r="AT5" s="127">
        <v>43</v>
      </c>
      <c r="AU5" s="127">
        <v>44</v>
      </c>
      <c r="AV5" s="372">
        <v>49</v>
      </c>
      <c r="AW5" s="127">
        <v>50</v>
      </c>
      <c r="AX5" s="127">
        <v>53</v>
      </c>
      <c r="AY5" s="127">
        <v>54</v>
      </c>
      <c r="AZ5" s="127">
        <v>55</v>
      </c>
      <c r="BA5" s="127">
        <v>56</v>
      </c>
      <c r="BB5" s="127">
        <v>58</v>
      </c>
      <c r="BC5" s="127">
        <v>61</v>
      </c>
      <c r="BD5" s="127">
        <v>62</v>
      </c>
      <c r="BE5" s="127">
        <v>63</v>
      </c>
      <c r="BF5" s="127">
        <v>64</v>
      </c>
      <c r="BG5" s="127">
        <v>65</v>
      </c>
      <c r="BH5" s="127">
        <v>66</v>
      </c>
      <c r="BI5" s="127">
        <v>67</v>
      </c>
      <c r="BJ5" s="127">
        <v>68</v>
      </c>
      <c r="BK5" s="128" t="s">
        <v>95</v>
      </c>
      <c r="BL5" s="128" t="s">
        <v>11</v>
      </c>
      <c r="BM5" s="129" t="s">
        <v>168</v>
      </c>
      <c r="BN5" s="177" t="s">
        <v>218</v>
      </c>
      <c r="BO5" s="130" t="s">
        <v>263</v>
      </c>
    </row>
    <row r="6" spans="1:67" s="8" customFormat="1" x14ac:dyDescent="0.25">
      <c r="A6" s="476" t="s">
        <v>202</v>
      </c>
      <c r="B6" s="431" t="s">
        <v>121</v>
      </c>
      <c r="C6" s="428" t="s">
        <v>12</v>
      </c>
      <c r="D6" s="434" t="s">
        <v>13</v>
      </c>
      <c r="E6" s="436" t="s">
        <v>14</v>
      </c>
      <c r="F6" s="436" t="s">
        <v>155</v>
      </c>
      <c r="G6" s="407" t="s">
        <v>15</v>
      </c>
      <c r="H6" s="407" t="s">
        <v>15</v>
      </c>
      <c r="I6" s="407" t="s">
        <v>15</v>
      </c>
      <c r="J6" s="411" t="s">
        <v>226</v>
      </c>
      <c r="K6" s="397" t="s">
        <v>16</v>
      </c>
      <c r="L6" s="397">
        <v>2</v>
      </c>
      <c r="M6" s="397">
        <v>2</v>
      </c>
      <c r="N6" s="397">
        <v>0</v>
      </c>
      <c r="O6" s="397">
        <v>0</v>
      </c>
      <c r="P6" s="397">
        <v>2</v>
      </c>
      <c r="Q6" s="397">
        <v>2</v>
      </c>
      <c r="R6" s="397">
        <v>2</v>
      </c>
      <c r="S6" s="397">
        <v>2</v>
      </c>
      <c r="T6" s="397">
        <v>0</v>
      </c>
      <c r="U6" s="397">
        <v>0</v>
      </c>
      <c r="V6" s="397">
        <v>0</v>
      </c>
      <c r="W6" s="397">
        <v>0</v>
      </c>
      <c r="X6" s="397">
        <v>2</v>
      </c>
      <c r="Y6" s="397">
        <v>0</v>
      </c>
      <c r="Z6" s="397">
        <v>0</v>
      </c>
      <c r="AA6" s="397">
        <v>0</v>
      </c>
      <c r="AB6" s="397">
        <v>2</v>
      </c>
      <c r="AC6" s="397">
        <v>2</v>
      </c>
      <c r="AD6" s="397">
        <v>0</v>
      </c>
      <c r="AE6" s="397">
        <v>2</v>
      </c>
      <c r="AF6" s="397">
        <v>0</v>
      </c>
      <c r="AG6" s="397">
        <v>2</v>
      </c>
      <c r="AH6" s="397">
        <v>0</v>
      </c>
      <c r="AI6" s="397">
        <v>0</v>
      </c>
      <c r="AJ6" s="397">
        <v>2</v>
      </c>
      <c r="AK6" s="397">
        <v>0</v>
      </c>
      <c r="AL6" s="397">
        <v>0</v>
      </c>
      <c r="AM6" s="397">
        <v>2</v>
      </c>
      <c r="AN6" s="397">
        <v>2</v>
      </c>
      <c r="AO6" s="397">
        <v>0</v>
      </c>
      <c r="AP6" s="397">
        <v>2</v>
      </c>
      <c r="AQ6" s="397">
        <v>2</v>
      </c>
      <c r="AR6" s="397">
        <v>0</v>
      </c>
      <c r="AS6" s="397">
        <v>0</v>
      </c>
      <c r="AT6" s="397">
        <v>0</v>
      </c>
      <c r="AU6" s="397">
        <v>0</v>
      </c>
      <c r="AV6" s="397">
        <v>0</v>
      </c>
      <c r="AW6" s="397">
        <v>0</v>
      </c>
      <c r="AX6" s="397">
        <v>0</v>
      </c>
      <c r="AY6" s="397">
        <v>0</v>
      </c>
      <c r="AZ6" s="397">
        <v>0</v>
      </c>
      <c r="BA6" s="397">
        <v>2</v>
      </c>
      <c r="BB6" s="397">
        <v>0</v>
      </c>
      <c r="BC6" s="397">
        <v>0</v>
      </c>
      <c r="BD6" s="397">
        <v>2</v>
      </c>
      <c r="BE6" s="397">
        <v>0</v>
      </c>
      <c r="BF6" s="397">
        <v>0</v>
      </c>
      <c r="BG6" s="397">
        <v>0</v>
      </c>
      <c r="BH6" s="397">
        <v>2</v>
      </c>
      <c r="BI6" s="397">
        <v>2</v>
      </c>
      <c r="BJ6" s="397">
        <v>0</v>
      </c>
      <c r="BK6" s="89"/>
      <c r="BL6" s="83"/>
      <c r="BM6" s="197"/>
      <c r="BN6" s="319"/>
      <c r="BO6" s="209"/>
    </row>
    <row r="7" spans="1:67" s="8" customFormat="1" ht="40.5" customHeight="1" thickBot="1" x14ac:dyDescent="0.3">
      <c r="A7" s="477"/>
      <c r="B7" s="432"/>
      <c r="C7" s="433"/>
      <c r="D7" s="435"/>
      <c r="E7" s="437"/>
      <c r="F7" s="447"/>
      <c r="G7" s="408"/>
      <c r="H7" s="408"/>
      <c r="I7" s="408"/>
      <c r="J7" s="412"/>
      <c r="K7" s="70" t="s">
        <v>17</v>
      </c>
      <c r="L7" s="1"/>
      <c r="M7" s="1"/>
      <c r="N7" s="6">
        <v>0.1</v>
      </c>
      <c r="O7" s="6">
        <v>0.1</v>
      </c>
      <c r="P7" s="6"/>
      <c r="Q7" s="6"/>
      <c r="R7" s="6"/>
      <c r="S7" s="6"/>
      <c r="T7" s="6">
        <v>0.2</v>
      </c>
      <c r="U7" s="6">
        <v>2.2000000000000002</v>
      </c>
      <c r="V7" s="6">
        <v>0.2</v>
      </c>
      <c r="W7" s="6">
        <v>0.3</v>
      </c>
      <c r="X7" s="6"/>
      <c r="Y7" s="6">
        <v>0.3</v>
      </c>
      <c r="Z7" s="6">
        <v>0.3</v>
      </c>
      <c r="AA7" s="6">
        <v>0.4</v>
      </c>
      <c r="AB7" s="6"/>
      <c r="AC7" s="6"/>
      <c r="AD7" s="6">
        <v>0.1</v>
      </c>
      <c r="AE7" s="6"/>
      <c r="AF7" s="6">
        <v>1</v>
      </c>
      <c r="AG7" s="6"/>
      <c r="AH7" s="6">
        <v>0.2</v>
      </c>
      <c r="AI7" s="6">
        <v>0.3</v>
      </c>
      <c r="AJ7" s="6"/>
      <c r="AK7" s="6">
        <v>0.4</v>
      </c>
      <c r="AL7" s="6">
        <v>0.1</v>
      </c>
      <c r="AM7" s="6"/>
      <c r="AN7" s="6"/>
      <c r="AO7" s="6">
        <v>0.1</v>
      </c>
      <c r="AP7" s="6"/>
      <c r="AQ7" s="6"/>
      <c r="AR7" s="6">
        <v>0.4</v>
      </c>
      <c r="AS7" s="6">
        <v>0.6</v>
      </c>
      <c r="AT7" s="6">
        <v>0.7</v>
      </c>
      <c r="AU7" s="6">
        <v>0.1</v>
      </c>
      <c r="AV7" s="6">
        <v>0.2</v>
      </c>
      <c r="AW7" s="6">
        <v>0.1</v>
      </c>
      <c r="AX7" s="6">
        <v>0.2</v>
      </c>
      <c r="AY7" s="6">
        <v>1</v>
      </c>
      <c r="AZ7" s="6">
        <v>0.2</v>
      </c>
      <c r="BA7" s="6"/>
      <c r="BB7" s="6">
        <v>1.1000000000000001</v>
      </c>
      <c r="BC7" s="6">
        <v>0.9</v>
      </c>
      <c r="BD7" s="6"/>
      <c r="BE7" s="6">
        <v>0.7</v>
      </c>
      <c r="BF7" s="6">
        <v>0.2</v>
      </c>
      <c r="BG7" s="6">
        <v>0.1</v>
      </c>
      <c r="BH7" s="6"/>
      <c r="BI7" s="6"/>
      <c r="BJ7" s="6">
        <v>0.4</v>
      </c>
      <c r="BK7" s="1"/>
      <c r="BL7" s="84"/>
      <c r="BM7" s="198">
        <v>0.25</v>
      </c>
      <c r="BN7" s="320">
        <v>0.27</v>
      </c>
      <c r="BO7" s="210">
        <v>0.21</v>
      </c>
    </row>
    <row r="8" spans="1:67" s="8" customFormat="1" ht="30.75" customHeight="1" x14ac:dyDescent="0.25">
      <c r="A8" s="477"/>
      <c r="B8" s="505" t="s">
        <v>122</v>
      </c>
      <c r="C8" s="480" t="s">
        <v>212</v>
      </c>
      <c r="D8" s="176" t="s">
        <v>215</v>
      </c>
      <c r="E8" s="446" t="s">
        <v>14</v>
      </c>
      <c r="F8" s="446" t="s">
        <v>209</v>
      </c>
      <c r="G8" s="409"/>
      <c r="H8" s="409" t="s">
        <v>15</v>
      </c>
      <c r="I8" s="409" t="s">
        <v>15</v>
      </c>
      <c r="J8" s="438" t="s">
        <v>217</v>
      </c>
      <c r="K8" s="19" t="s">
        <v>16</v>
      </c>
      <c r="L8" s="19">
        <v>1</v>
      </c>
      <c r="M8" s="19">
        <v>1</v>
      </c>
      <c r="N8" s="19">
        <v>1</v>
      </c>
      <c r="O8" s="19">
        <v>1</v>
      </c>
      <c r="P8" s="19">
        <v>1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>
        <v>1</v>
      </c>
      <c r="AE8" s="19">
        <v>1</v>
      </c>
      <c r="AF8" s="19">
        <v>1</v>
      </c>
      <c r="AG8" s="19">
        <v>1</v>
      </c>
      <c r="AH8" s="19">
        <v>1</v>
      </c>
      <c r="AI8" s="19">
        <v>1</v>
      </c>
      <c r="AJ8" s="19">
        <v>1</v>
      </c>
      <c r="AK8" s="19">
        <v>1</v>
      </c>
      <c r="AL8" s="19">
        <v>1</v>
      </c>
      <c r="AM8" s="19">
        <v>1</v>
      </c>
      <c r="AN8" s="19">
        <v>1</v>
      </c>
      <c r="AO8" s="19">
        <v>1</v>
      </c>
      <c r="AP8" s="19">
        <v>1</v>
      </c>
      <c r="AQ8" s="19">
        <v>1</v>
      </c>
      <c r="AR8" s="19">
        <v>1</v>
      </c>
      <c r="AS8" s="19">
        <v>1</v>
      </c>
      <c r="AT8" s="19">
        <v>1</v>
      </c>
      <c r="AU8" s="19">
        <v>1</v>
      </c>
      <c r="AV8" s="19">
        <v>1</v>
      </c>
      <c r="AW8" s="19">
        <v>1</v>
      </c>
      <c r="AX8" s="19">
        <v>1</v>
      </c>
      <c r="AY8" s="19">
        <v>1</v>
      </c>
      <c r="AZ8" s="19">
        <v>1</v>
      </c>
      <c r="BA8" s="19">
        <v>1</v>
      </c>
      <c r="BB8" s="19">
        <v>1</v>
      </c>
      <c r="BC8" s="19">
        <v>1</v>
      </c>
      <c r="BD8" s="19">
        <v>1</v>
      </c>
      <c r="BE8" s="19">
        <v>1</v>
      </c>
      <c r="BF8" s="19">
        <v>1</v>
      </c>
      <c r="BG8" s="19">
        <v>1</v>
      </c>
      <c r="BH8" s="19">
        <v>1</v>
      </c>
      <c r="BI8" s="19">
        <v>1</v>
      </c>
      <c r="BJ8" s="19">
        <v>1</v>
      </c>
      <c r="BK8" s="80"/>
      <c r="BL8" s="80"/>
      <c r="BM8" s="199"/>
      <c r="BN8" s="321"/>
      <c r="BO8" s="122"/>
    </row>
    <row r="9" spans="1:67" s="8" customFormat="1" ht="30.75" customHeight="1" x14ac:dyDescent="0.25">
      <c r="A9" s="477"/>
      <c r="B9" s="506"/>
      <c r="C9" s="481"/>
      <c r="D9" s="176" t="s">
        <v>213</v>
      </c>
      <c r="E9" s="436"/>
      <c r="F9" s="436"/>
      <c r="G9" s="450"/>
      <c r="H9" s="450"/>
      <c r="I9" s="450"/>
      <c r="J9" s="438"/>
      <c r="K9" s="19" t="s">
        <v>16</v>
      </c>
      <c r="L9" s="175">
        <v>0</v>
      </c>
      <c r="M9" s="175">
        <v>0</v>
      </c>
      <c r="N9" s="378">
        <v>1</v>
      </c>
      <c r="O9" s="378">
        <v>1</v>
      </c>
      <c r="P9" s="175">
        <v>0</v>
      </c>
      <c r="Q9" s="175">
        <v>0</v>
      </c>
      <c r="R9" s="175">
        <v>0</v>
      </c>
      <c r="S9" s="175">
        <v>0</v>
      </c>
      <c r="T9" s="175">
        <v>0</v>
      </c>
      <c r="U9" s="175">
        <v>0</v>
      </c>
      <c r="V9" s="175">
        <v>0</v>
      </c>
      <c r="W9" s="175">
        <v>0</v>
      </c>
      <c r="X9" s="175">
        <v>0</v>
      </c>
      <c r="Y9" s="175">
        <v>0</v>
      </c>
      <c r="Z9" s="175">
        <v>0</v>
      </c>
      <c r="AA9" s="175">
        <v>0</v>
      </c>
      <c r="AB9" s="175">
        <v>0</v>
      </c>
      <c r="AC9" s="378">
        <v>1</v>
      </c>
      <c r="AD9" s="378">
        <v>1</v>
      </c>
      <c r="AE9" s="175">
        <v>0</v>
      </c>
      <c r="AF9" s="175">
        <v>0</v>
      </c>
      <c r="AG9" s="175">
        <v>0</v>
      </c>
      <c r="AH9" s="175">
        <v>0</v>
      </c>
      <c r="AI9" s="175">
        <v>0</v>
      </c>
      <c r="AJ9" s="378">
        <v>1</v>
      </c>
      <c r="AK9" s="175">
        <v>0</v>
      </c>
      <c r="AL9" s="378">
        <v>1</v>
      </c>
      <c r="AM9" s="175">
        <v>0</v>
      </c>
      <c r="AN9" s="175">
        <v>0</v>
      </c>
      <c r="AO9" s="175">
        <v>0</v>
      </c>
      <c r="AP9" s="175">
        <v>0</v>
      </c>
      <c r="AQ9" s="379">
        <v>0</v>
      </c>
      <c r="AR9" s="378">
        <v>1</v>
      </c>
      <c r="AS9" s="175">
        <v>0</v>
      </c>
      <c r="AT9" s="175">
        <v>0</v>
      </c>
      <c r="AU9" s="378">
        <v>1</v>
      </c>
      <c r="AV9" s="175">
        <v>0</v>
      </c>
      <c r="AW9" s="175">
        <v>0</v>
      </c>
      <c r="AX9" s="175">
        <v>0</v>
      </c>
      <c r="AY9" s="175">
        <v>0</v>
      </c>
      <c r="AZ9" s="175">
        <v>0</v>
      </c>
      <c r="BA9" s="175">
        <v>0</v>
      </c>
      <c r="BB9" s="175">
        <v>0</v>
      </c>
      <c r="BC9" s="175">
        <v>0</v>
      </c>
      <c r="BD9" s="378">
        <v>1</v>
      </c>
      <c r="BE9" s="175">
        <v>0</v>
      </c>
      <c r="BF9" s="175">
        <v>0</v>
      </c>
      <c r="BG9" s="378">
        <v>1</v>
      </c>
      <c r="BH9" s="378">
        <v>1</v>
      </c>
      <c r="BI9" s="175">
        <v>0</v>
      </c>
      <c r="BJ9" s="175">
        <v>0</v>
      </c>
      <c r="BK9" s="164"/>
      <c r="BL9" s="164"/>
      <c r="BM9" s="199"/>
      <c r="BN9" s="321"/>
      <c r="BO9" s="122"/>
    </row>
    <row r="10" spans="1:67" s="8" customFormat="1" ht="37.5" customHeight="1" x14ac:dyDescent="0.25">
      <c r="A10" s="477"/>
      <c r="B10" s="506"/>
      <c r="C10" s="481"/>
      <c r="D10" s="176" t="s">
        <v>214</v>
      </c>
      <c r="E10" s="436"/>
      <c r="F10" s="436"/>
      <c r="G10" s="450"/>
      <c r="H10" s="450"/>
      <c r="I10" s="450"/>
      <c r="J10" s="416"/>
      <c r="K10" s="19" t="s">
        <v>16</v>
      </c>
      <c r="L10" s="175">
        <v>0</v>
      </c>
      <c r="M10" s="175">
        <v>0</v>
      </c>
      <c r="N10" s="175">
        <v>0</v>
      </c>
      <c r="O10" s="19">
        <v>1</v>
      </c>
      <c r="P10" s="175">
        <v>0</v>
      </c>
      <c r="Q10" s="175">
        <v>0</v>
      </c>
      <c r="R10" s="175">
        <v>0</v>
      </c>
      <c r="S10" s="175">
        <v>0</v>
      </c>
      <c r="T10" s="175">
        <v>0</v>
      </c>
      <c r="U10" s="175">
        <v>0</v>
      </c>
      <c r="V10" s="175">
        <v>0</v>
      </c>
      <c r="W10" s="175">
        <v>0</v>
      </c>
      <c r="X10" s="175">
        <v>0</v>
      </c>
      <c r="Y10" s="175">
        <v>0</v>
      </c>
      <c r="Z10" s="175">
        <v>0</v>
      </c>
      <c r="AA10" s="175">
        <v>0</v>
      </c>
      <c r="AB10" s="175">
        <v>0</v>
      </c>
      <c r="AC10" s="19">
        <v>1</v>
      </c>
      <c r="AD10" s="175">
        <v>0</v>
      </c>
      <c r="AE10" s="175">
        <v>0</v>
      </c>
      <c r="AF10" s="175">
        <v>0</v>
      </c>
      <c r="AG10" s="175">
        <v>0</v>
      </c>
      <c r="AH10" s="175">
        <v>0</v>
      </c>
      <c r="AI10" s="175">
        <v>0</v>
      </c>
      <c r="AJ10" s="175">
        <v>0</v>
      </c>
      <c r="AK10" s="175">
        <v>0</v>
      </c>
      <c r="AL10" s="175">
        <v>0</v>
      </c>
      <c r="AM10" s="175">
        <v>0</v>
      </c>
      <c r="AN10" s="175">
        <v>0</v>
      </c>
      <c r="AO10" s="175">
        <v>0</v>
      </c>
      <c r="AP10" s="175">
        <v>0</v>
      </c>
      <c r="AQ10" s="175">
        <v>0</v>
      </c>
      <c r="AR10" s="175">
        <v>0</v>
      </c>
      <c r="AS10" s="175">
        <v>0</v>
      </c>
      <c r="AT10" s="175">
        <v>0</v>
      </c>
      <c r="AU10" s="19">
        <v>1</v>
      </c>
      <c r="AV10" s="175">
        <v>0</v>
      </c>
      <c r="AW10" s="175">
        <v>0</v>
      </c>
      <c r="AX10" s="175">
        <v>0</v>
      </c>
      <c r="AY10" s="175">
        <v>0</v>
      </c>
      <c r="AZ10" s="175">
        <v>0</v>
      </c>
      <c r="BA10" s="175">
        <v>0</v>
      </c>
      <c r="BB10" s="175">
        <v>0</v>
      </c>
      <c r="BC10" s="175">
        <v>0</v>
      </c>
      <c r="BD10" s="175">
        <v>0</v>
      </c>
      <c r="BE10" s="175">
        <v>0</v>
      </c>
      <c r="BF10" s="175">
        <v>0</v>
      </c>
      <c r="BG10" s="175">
        <v>0</v>
      </c>
      <c r="BH10" s="175">
        <v>0</v>
      </c>
      <c r="BI10" s="175">
        <v>0</v>
      </c>
      <c r="BJ10" s="175">
        <v>0</v>
      </c>
      <c r="BK10" s="80"/>
      <c r="BL10" s="80"/>
      <c r="BM10" s="199"/>
      <c r="BN10" s="321"/>
      <c r="BO10" s="122"/>
    </row>
    <row r="11" spans="1:67" s="8" customFormat="1" ht="35.25" customHeight="1" thickBot="1" x14ac:dyDescent="0.3">
      <c r="A11" s="477"/>
      <c r="B11" s="506"/>
      <c r="C11" s="482"/>
      <c r="D11" s="39"/>
      <c r="E11" s="447"/>
      <c r="F11" s="447"/>
      <c r="G11" s="410"/>
      <c r="H11" s="410"/>
      <c r="I11" s="410"/>
      <c r="J11" s="72"/>
      <c r="K11" s="383" t="s">
        <v>216</v>
      </c>
      <c r="L11" s="384">
        <v>1</v>
      </c>
      <c r="M11" s="384">
        <v>1</v>
      </c>
      <c r="N11" s="384">
        <v>2</v>
      </c>
      <c r="O11" s="384">
        <v>3</v>
      </c>
      <c r="P11" s="384">
        <v>1</v>
      </c>
      <c r="Q11" s="350">
        <v>1</v>
      </c>
      <c r="R11" s="350">
        <v>1</v>
      </c>
      <c r="S11" s="350">
        <v>1</v>
      </c>
      <c r="T11" s="350">
        <v>1</v>
      </c>
      <c r="U11" s="350">
        <v>1</v>
      </c>
      <c r="V11" s="350">
        <v>1</v>
      </c>
      <c r="W11" s="350">
        <v>1</v>
      </c>
      <c r="X11" s="350">
        <v>1</v>
      </c>
      <c r="Y11" s="350">
        <v>1</v>
      </c>
      <c r="Z11" s="350">
        <v>1</v>
      </c>
      <c r="AA11" s="350">
        <v>1</v>
      </c>
      <c r="AB11" s="350">
        <v>1</v>
      </c>
      <c r="AC11" s="350">
        <v>3</v>
      </c>
      <c r="AD11" s="350">
        <v>2</v>
      </c>
      <c r="AE11" s="350">
        <v>1</v>
      </c>
      <c r="AF11" s="350">
        <v>1</v>
      </c>
      <c r="AG11" s="350">
        <v>1</v>
      </c>
      <c r="AH11" s="350">
        <v>1</v>
      </c>
      <c r="AI11" s="350">
        <v>1</v>
      </c>
      <c r="AJ11" s="350">
        <v>2</v>
      </c>
      <c r="AK11" s="350">
        <v>1</v>
      </c>
      <c r="AL11" s="350">
        <v>2</v>
      </c>
      <c r="AM11" s="350">
        <v>1</v>
      </c>
      <c r="AN11" s="350">
        <v>1</v>
      </c>
      <c r="AO11" s="350">
        <v>1</v>
      </c>
      <c r="AP11" s="350">
        <v>1</v>
      </c>
      <c r="AQ11" s="350">
        <v>1</v>
      </c>
      <c r="AR11" s="350">
        <v>2</v>
      </c>
      <c r="AS11" s="350">
        <v>1</v>
      </c>
      <c r="AT11" s="383">
        <v>1</v>
      </c>
      <c r="AU11" s="350">
        <v>3</v>
      </c>
      <c r="AV11" s="350">
        <v>1</v>
      </c>
      <c r="AW11" s="350">
        <v>1</v>
      </c>
      <c r="AX11" s="350">
        <v>1</v>
      </c>
      <c r="AY11" s="350">
        <v>1</v>
      </c>
      <c r="AZ11" s="383">
        <v>1</v>
      </c>
      <c r="BA11" s="383">
        <v>1</v>
      </c>
      <c r="BB11" s="350">
        <v>1</v>
      </c>
      <c r="BC11" s="350">
        <v>1</v>
      </c>
      <c r="BD11" s="350">
        <v>2</v>
      </c>
      <c r="BE11" s="350">
        <v>1</v>
      </c>
      <c r="BF11" s="350">
        <v>1</v>
      </c>
      <c r="BG11" s="350">
        <v>2</v>
      </c>
      <c r="BH11" s="350">
        <v>2</v>
      </c>
      <c r="BI11" s="350">
        <v>1</v>
      </c>
      <c r="BJ11" s="350">
        <v>1</v>
      </c>
      <c r="BK11" s="80"/>
      <c r="BL11" s="80"/>
      <c r="BM11" s="199"/>
      <c r="BN11" s="321"/>
      <c r="BO11" s="122"/>
    </row>
    <row r="12" spans="1:67" s="8" customFormat="1" ht="22.5" hidden="1" customHeight="1" thickBot="1" x14ac:dyDescent="0.3">
      <c r="A12" s="477"/>
      <c r="B12" s="506"/>
      <c r="C12" s="439" t="s">
        <v>219</v>
      </c>
      <c r="D12" s="484" t="s">
        <v>18</v>
      </c>
      <c r="E12" s="446" t="s">
        <v>14</v>
      </c>
      <c r="F12" s="446" t="s">
        <v>156</v>
      </c>
      <c r="G12" s="409"/>
      <c r="H12" s="409" t="s">
        <v>15</v>
      </c>
      <c r="I12" s="409" t="s">
        <v>15</v>
      </c>
      <c r="J12" s="441" t="s">
        <v>198</v>
      </c>
      <c r="K12" s="19" t="s">
        <v>16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80"/>
      <c r="BL12" s="80"/>
      <c r="BM12" s="199"/>
      <c r="BN12" s="321"/>
      <c r="BO12" s="122"/>
    </row>
    <row r="13" spans="1:67" s="8" customFormat="1" ht="35.25" hidden="1" customHeight="1" thickBot="1" x14ac:dyDescent="0.3">
      <c r="A13" s="477"/>
      <c r="B13" s="506"/>
      <c r="C13" s="440"/>
      <c r="D13" s="485"/>
      <c r="E13" s="436"/>
      <c r="F13" s="436"/>
      <c r="G13" s="450"/>
      <c r="H13" s="450"/>
      <c r="I13" s="450"/>
      <c r="J13" s="442"/>
      <c r="K13" s="68" t="s">
        <v>152</v>
      </c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80"/>
      <c r="BL13" s="80"/>
      <c r="BM13" s="199"/>
      <c r="BN13" s="321"/>
      <c r="BO13" s="122"/>
    </row>
    <row r="14" spans="1:67" s="8" customFormat="1" ht="20.25" hidden="1" customHeight="1" thickBot="1" x14ac:dyDescent="0.3">
      <c r="A14" s="477"/>
      <c r="B14" s="506"/>
      <c r="C14" s="286"/>
      <c r="D14" s="485"/>
      <c r="E14" s="436"/>
      <c r="F14" s="436"/>
      <c r="G14" s="450"/>
      <c r="H14" s="450"/>
      <c r="I14" s="450"/>
      <c r="J14" s="52"/>
      <c r="K14" s="68"/>
      <c r="L14" s="181"/>
      <c r="M14" s="181"/>
      <c r="N14" s="181"/>
      <c r="O14" s="181"/>
      <c r="P14" s="181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178"/>
      <c r="BK14" s="80"/>
      <c r="BL14" s="80"/>
      <c r="BM14" s="199"/>
      <c r="BN14" s="321"/>
      <c r="BO14" s="122"/>
    </row>
    <row r="15" spans="1:67" s="8" customFormat="1" ht="20.25" hidden="1" customHeight="1" thickBot="1" x14ac:dyDescent="0.3">
      <c r="A15" s="477"/>
      <c r="B15" s="506"/>
      <c r="C15" s="287"/>
      <c r="D15" s="486"/>
      <c r="E15" s="447"/>
      <c r="F15" s="447"/>
      <c r="G15" s="410"/>
      <c r="H15" s="410"/>
      <c r="I15" s="410"/>
      <c r="J15" s="52"/>
      <c r="K15" s="68"/>
      <c r="L15" s="181"/>
      <c r="M15" s="181"/>
      <c r="N15" s="181"/>
      <c r="O15" s="181"/>
      <c r="P15" s="181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80"/>
      <c r="BL15" s="80"/>
      <c r="BM15" s="199"/>
      <c r="BN15" s="321"/>
      <c r="BO15" s="122"/>
    </row>
    <row r="16" spans="1:67" s="8" customFormat="1" ht="20.25" hidden="1" customHeight="1" thickBot="1" x14ac:dyDescent="0.3">
      <c r="A16" s="477"/>
      <c r="B16" s="506"/>
      <c r="C16" s="501"/>
      <c r="D16" s="503" t="s">
        <v>172</v>
      </c>
      <c r="E16" s="456" t="s">
        <v>14</v>
      </c>
      <c r="F16" s="446" t="s">
        <v>156</v>
      </c>
      <c r="G16" s="417" t="s">
        <v>108</v>
      </c>
      <c r="H16" s="417" t="s">
        <v>108</v>
      </c>
      <c r="I16" s="417"/>
      <c r="J16" s="417" t="s">
        <v>173</v>
      </c>
      <c r="K16" s="13" t="s">
        <v>16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80"/>
      <c r="BL16" s="80"/>
      <c r="BM16" s="199"/>
      <c r="BN16" s="321"/>
      <c r="BO16" s="122"/>
    </row>
    <row r="17" spans="1:67" s="8" customFormat="1" ht="33.75" hidden="1" customHeight="1" thickBot="1" x14ac:dyDescent="0.3">
      <c r="A17" s="477"/>
      <c r="B17" s="507"/>
      <c r="C17" s="502"/>
      <c r="D17" s="504"/>
      <c r="E17" s="437"/>
      <c r="F17" s="447"/>
      <c r="G17" s="419"/>
      <c r="H17" s="419"/>
      <c r="I17" s="419"/>
      <c r="J17" s="419"/>
      <c r="K17" s="65" t="s">
        <v>17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80">
        <v>12</v>
      </c>
      <c r="BL17" s="80"/>
      <c r="BM17" s="199"/>
      <c r="BN17" s="321"/>
      <c r="BO17" s="122"/>
    </row>
    <row r="18" spans="1:67" s="8" customFormat="1" x14ac:dyDescent="0.25">
      <c r="A18" s="477"/>
      <c r="B18" s="464" t="s">
        <v>20</v>
      </c>
      <c r="C18" s="427" t="s">
        <v>21</v>
      </c>
      <c r="D18" s="478" t="s">
        <v>22</v>
      </c>
      <c r="E18" s="446" t="s">
        <v>14</v>
      </c>
      <c r="F18" s="446" t="s">
        <v>155</v>
      </c>
      <c r="G18" s="409"/>
      <c r="H18" s="409" t="s">
        <v>15</v>
      </c>
      <c r="I18" s="409" t="s">
        <v>15</v>
      </c>
      <c r="J18" s="409" t="s">
        <v>285</v>
      </c>
      <c r="K18" s="383" t="s">
        <v>16</v>
      </c>
      <c r="L18" s="383">
        <v>2</v>
      </c>
      <c r="M18" s="383">
        <v>2</v>
      </c>
      <c r="N18" s="383">
        <v>1</v>
      </c>
      <c r="O18" s="383">
        <v>2</v>
      </c>
      <c r="P18" s="383">
        <v>2</v>
      </c>
      <c r="Q18" s="383">
        <v>2</v>
      </c>
      <c r="R18" s="383">
        <v>2</v>
      </c>
      <c r="S18" s="383">
        <v>2</v>
      </c>
      <c r="T18" s="383">
        <v>2</v>
      </c>
      <c r="U18" s="383">
        <v>2</v>
      </c>
      <c r="V18" s="383">
        <v>2</v>
      </c>
      <c r="W18" s="383">
        <v>2</v>
      </c>
      <c r="X18" s="383">
        <v>1</v>
      </c>
      <c r="Y18" s="383">
        <v>2</v>
      </c>
      <c r="Z18" s="383">
        <v>2</v>
      </c>
      <c r="AA18" s="383">
        <v>2</v>
      </c>
      <c r="AB18" s="383">
        <v>2</v>
      </c>
      <c r="AC18" s="383">
        <v>1</v>
      </c>
      <c r="AD18" s="383">
        <v>2</v>
      </c>
      <c r="AE18" s="383">
        <v>2</v>
      </c>
      <c r="AF18" s="383">
        <v>1</v>
      </c>
      <c r="AG18" s="383">
        <v>2</v>
      </c>
      <c r="AH18" s="383">
        <v>2</v>
      </c>
      <c r="AI18" s="383">
        <v>2</v>
      </c>
      <c r="AJ18" s="383">
        <v>2</v>
      </c>
      <c r="AK18" s="383">
        <v>2</v>
      </c>
      <c r="AL18" s="383">
        <v>1</v>
      </c>
      <c r="AM18" s="383">
        <v>2</v>
      </c>
      <c r="AN18" s="383">
        <v>1</v>
      </c>
      <c r="AO18" s="383">
        <v>2</v>
      </c>
      <c r="AP18" s="383">
        <v>1</v>
      </c>
      <c r="AQ18" s="383">
        <v>2</v>
      </c>
      <c r="AR18" s="383">
        <v>2</v>
      </c>
      <c r="AS18" s="383">
        <v>2</v>
      </c>
      <c r="AT18" s="383">
        <v>2</v>
      </c>
      <c r="AU18" s="383">
        <v>2</v>
      </c>
      <c r="AV18" s="383">
        <v>2</v>
      </c>
      <c r="AW18" s="383">
        <v>2</v>
      </c>
      <c r="AX18" s="383">
        <v>2</v>
      </c>
      <c r="AY18" s="383">
        <v>1</v>
      </c>
      <c r="AZ18" s="383">
        <v>2</v>
      </c>
      <c r="BA18" s="383">
        <v>1</v>
      </c>
      <c r="BB18" s="383">
        <v>2</v>
      </c>
      <c r="BC18" s="383">
        <v>2</v>
      </c>
      <c r="BD18" s="383">
        <v>2</v>
      </c>
      <c r="BE18" s="383">
        <v>2</v>
      </c>
      <c r="BF18" s="383">
        <v>2</v>
      </c>
      <c r="BG18" s="383">
        <v>2</v>
      </c>
      <c r="BH18" s="383">
        <v>2</v>
      </c>
      <c r="BI18" s="383">
        <v>1</v>
      </c>
      <c r="BJ18" s="383">
        <v>1</v>
      </c>
      <c r="BK18" s="80"/>
      <c r="BL18" s="80"/>
      <c r="BM18" s="199"/>
      <c r="BN18" s="321"/>
      <c r="BO18" s="122"/>
    </row>
    <row r="19" spans="1:67" s="8" customFormat="1" ht="33" customHeight="1" thickBot="1" x14ac:dyDescent="0.3">
      <c r="A19" s="477"/>
      <c r="B19" s="465"/>
      <c r="C19" s="463"/>
      <c r="D19" s="483"/>
      <c r="E19" s="447"/>
      <c r="F19" s="447"/>
      <c r="G19" s="410"/>
      <c r="H19" s="410"/>
      <c r="I19" s="410"/>
      <c r="J19" s="408"/>
      <c r="K19" s="59" t="s">
        <v>17</v>
      </c>
      <c r="L19" s="18">
        <v>88.969823100936523</v>
      </c>
      <c r="M19" s="18">
        <v>84.887459807073952</v>
      </c>
      <c r="N19" s="18">
        <v>82.094240837696333</v>
      </c>
      <c r="O19" s="18">
        <v>85.970149253731336</v>
      </c>
      <c r="P19" s="18">
        <v>96.646341463414629</v>
      </c>
      <c r="Q19" s="2">
        <v>94.159544159544168</v>
      </c>
      <c r="R19" s="2">
        <v>90.128755364806864</v>
      </c>
      <c r="S19" s="2">
        <v>89.85507246376811</v>
      </c>
      <c r="T19" s="2">
        <v>86.666666666666671</v>
      </c>
      <c r="U19" s="2">
        <v>88.362919132149898</v>
      </c>
      <c r="V19" s="2">
        <v>96.96016771488469</v>
      </c>
      <c r="W19" s="2">
        <v>97.197640117994098</v>
      </c>
      <c r="X19" s="2">
        <v>81.395348837209298</v>
      </c>
      <c r="Y19" s="2">
        <v>88.872620790629568</v>
      </c>
      <c r="Z19" s="2">
        <v>96.267696267696266</v>
      </c>
      <c r="AA19" s="2">
        <v>85.964912280701753</v>
      </c>
      <c r="AB19" s="2">
        <v>100</v>
      </c>
      <c r="AC19" s="2">
        <v>77.777777777777786</v>
      </c>
      <c r="AD19" s="2">
        <v>89.116279069767444</v>
      </c>
      <c r="AE19" s="2">
        <v>97.408207343412528</v>
      </c>
      <c r="AF19" s="2">
        <v>78.289473684210535</v>
      </c>
      <c r="AG19" s="2">
        <v>90.923317683881066</v>
      </c>
      <c r="AH19" s="2">
        <v>95.569620253164558</v>
      </c>
      <c r="AI19" s="2">
        <v>100</v>
      </c>
      <c r="AJ19" s="2">
        <v>97.350230414746548</v>
      </c>
      <c r="AK19" s="2">
        <v>91.910112359550567</v>
      </c>
      <c r="AL19" s="2">
        <v>83.317167798254118</v>
      </c>
      <c r="AM19" s="2">
        <v>98.140662894098625</v>
      </c>
      <c r="AN19" s="2">
        <v>79.952550415183865</v>
      </c>
      <c r="AO19" s="2">
        <v>100</v>
      </c>
      <c r="AP19" s="2">
        <v>63.3147113594041</v>
      </c>
      <c r="AQ19" s="2">
        <v>97.674418604651152</v>
      </c>
      <c r="AR19" s="2">
        <v>90.480863591756616</v>
      </c>
      <c r="AS19" s="2">
        <v>100</v>
      </c>
      <c r="AT19" s="2">
        <v>93.871449925261587</v>
      </c>
      <c r="AU19" s="2">
        <v>88.6</v>
      </c>
      <c r="AV19" s="2">
        <v>93.983739837398375</v>
      </c>
      <c r="AW19" s="2">
        <v>90.039840637450197</v>
      </c>
      <c r="AX19" s="2">
        <v>93.481989708404797</v>
      </c>
      <c r="AY19" s="2">
        <v>65.028355387523632</v>
      </c>
      <c r="AZ19" s="2">
        <v>95.462184873949582</v>
      </c>
      <c r="BA19" s="2">
        <v>76.20578778135048</v>
      </c>
      <c r="BB19" s="2">
        <v>92.047713717693838</v>
      </c>
      <c r="BC19" s="2">
        <v>91.263057929724596</v>
      </c>
      <c r="BD19" s="2">
        <v>98.725212464589234</v>
      </c>
      <c r="BE19" s="2">
        <v>89.030023094688232</v>
      </c>
      <c r="BF19" s="2">
        <v>92.028135990621337</v>
      </c>
      <c r="BG19" s="2">
        <v>91.779141104294482</v>
      </c>
      <c r="BH19" s="2">
        <v>92.355117139334155</v>
      </c>
      <c r="BI19" s="2">
        <v>80.774193548387103</v>
      </c>
      <c r="BJ19" s="2">
        <v>55.600000000000009</v>
      </c>
      <c r="BK19" s="142">
        <v>84.346400042321321</v>
      </c>
      <c r="BL19" s="2"/>
      <c r="BM19" s="200">
        <v>84.346400042321321</v>
      </c>
      <c r="BN19" s="322">
        <v>87</v>
      </c>
      <c r="BO19" s="188">
        <v>89.5</v>
      </c>
    </row>
    <row r="20" spans="1:67" s="8" customFormat="1" ht="39.75" customHeight="1" x14ac:dyDescent="0.25">
      <c r="A20" s="477"/>
      <c r="B20" s="464" t="s">
        <v>23</v>
      </c>
      <c r="C20" s="427" t="s">
        <v>24</v>
      </c>
      <c r="D20" s="478" t="s">
        <v>204</v>
      </c>
      <c r="E20" s="446" t="s">
        <v>14</v>
      </c>
      <c r="F20" s="446" t="s">
        <v>159</v>
      </c>
      <c r="G20" s="487"/>
      <c r="H20" s="487" t="s">
        <v>15</v>
      </c>
      <c r="I20" s="487" t="s">
        <v>15</v>
      </c>
      <c r="J20" s="23" t="s">
        <v>186</v>
      </c>
      <c r="K20" s="21" t="s">
        <v>16</v>
      </c>
      <c r="L20" s="383">
        <f>(IF(L23&lt;5,0,IF(L23&lt;10,1,2)))</f>
        <v>1</v>
      </c>
      <c r="M20" s="383">
        <f t="shared" ref="M20:BJ20" si="0">(IF(M23&lt;5,0,IF(M23&lt;10,1,2)))</f>
        <v>0</v>
      </c>
      <c r="N20" s="383">
        <f t="shared" si="0"/>
        <v>1</v>
      </c>
      <c r="O20" s="383">
        <f t="shared" si="0"/>
        <v>1</v>
      </c>
      <c r="P20" s="383">
        <f t="shared" si="0"/>
        <v>0</v>
      </c>
      <c r="Q20" s="383">
        <f t="shared" si="0"/>
        <v>1</v>
      </c>
      <c r="R20" s="383">
        <f t="shared" si="0"/>
        <v>0</v>
      </c>
      <c r="S20" s="383">
        <f t="shared" si="0"/>
        <v>0</v>
      </c>
      <c r="T20" s="383">
        <f t="shared" si="0"/>
        <v>0</v>
      </c>
      <c r="U20" s="383">
        <f t="shared" si="0"/>
        <v>0</v>
      </c>
      <c r="V20" s="383">
        <f t="shared" si="0"/>
        <v>0</v>
      </c>
      <c r="W20" s="383">
        <f t="shared" si="0"/>
        <v>0</v>
      </c>
      <c r="X20" s="383">
        <f t="shared" si="0"/>
        <v>1</v>
      </c>
      <c r="Y20" s="383">
        <f t="shared" si="0"/>
        <v>1</v>
      </c>
      <c r="Z20" s="383">
        <f t="shared" si="0"/>
        <v>1</v>
      </c>
      <c r="AA20" s="383">
        <f t="shared" si="0"/>
        <v>1</v>
      </c>
      <c r="AB20" s="383">
        <f t="shared" si="0"/>
        <v>2</v>
      </c>
      <c r="AC20" s="383">
        <f t="shared" si="0"/>
        <v>0</v>
      </c>
      <c r="AD20" s="383">
        <f t="shared" si="0"/>
        <v>1</v>
      </c>
      <c r="AE20" s="383">
        <f t="shared" si="0"/>
        <v>0</v>
      </c>
      <c r="AF20" s="383">
        <f t="shared" si="0"/>
        <v>0</v>
      </c>
      <c r="AG20" s="383">
        <f t="shared" si="0"/>
        <v>0</v>
      </c>
      <c r="AH20" s="383">
        <f t="shared" si="0"/>
        <v>1</v>
      </c>
      <c r="AI20" s="383">
        <f t="shared" si="0"/>
        <v>0</v>
      </c>
      <c r="AJ20" s="383">
        <f t="shared" si="0"/>
        <v>0</v>
      </c>
      <c r="AK20" s="383">
        <f t="shared" si="0"/>
        <v>2</v>
      </c>
      <c r="AL20" s="383">
        <f t="shared" si="0"/>
        <v>2</v>
      </c>
      <c r="AM20" s="383">
        <f t="shared" si="0"/>
        <v>2</v>
      </c>
      <c r="AN20" s="383">
        <f t="shared" si="0"/>
        <v>1</v>
      </c>
      <c r="AO20" s="383">
        <f t="shared" si="0"/>
        <v>1</v>
      </c>
      <c r="AP20" s="383">
        <f t="shared" si="0"/>
        <v>1</v>
      </c>
      <c r="AQ20" s="383">
        <f t="shared" si="0"/>
        <v>1</v>
      </c>
      <c r="AR20" s="383">
        <f t="shared" si="0"/>
        <v>1</v>
      </c>
      <c r="AS20" s="383">
        <f t="shared" si="0"/>
        <v>1</v>
      </c>
      <c r="AT20" s="383">
        <f t="shared" si="0"/>
        <v>0</v>
      </c>
      <c r="AU20" s="383">
        <f t="shared" si="0"/>
        <v>1</v>
      </c>
      <c r="AV20" s="383">
        <f t="shared" si="0"/>
        <v>1</v>
      </c>
      <c r="AW20" s="383">
        <f t="shared" si="0"/>
        <v>1</v>
      </c>
      <c r="AX20" s="383">
        <f t="shared" si="0"/>
        <v>1</v>
      </c>
      <c r="AY20" s="383">
        <f t="shared" si="0"/>
        <v>1</v>
      </c>
      <c r="AZ20" s="383">
        <f t="shared" si="0"/>
        <v>1</v>
      </c>
      <c r="BA20" s="383">
        <f t="shared" si="0"/>
        <v>0</v>
      </c>
      <c r="BB20" s="383">
        <f t="shared" si="0"/>
        <v>1</v>
      </c>
      <c r="BC20" s="383">
        <f t="shared" si="0"/>
        <v>0</v>
      </c>
      <c r="BD20" s="383">
        <f t="shared" si="0"/>
        <v>1</v>
      </c>
      <c r="BE20" s="383">
        <f t="shared" si="0"/>
        <v>0</v>
      </c>
      <c r="BF20" s="383">
        <f t="shared" si="0"/>
        <v>0</v>
      </c>
      <c r="BG20" s="383">
        <f t="shared" si="0"/>
        <v>0</v>
      </c>
      <c r="BH20" s="383">
        <f t="shared" si="0"/>
        <v>0</v>
      </c>
      <c r="BI20" s="383">
        <f t="shared" si="0"/>
        <v>1</v>
      </c>
      <c r="BJ20" s="383">
        <f t="shared" si="0"/>
        <v>0</v>
      </c>
      <c r="BK20" s="80"/>
      <c r="BL20" s="80"/>
      <c r="BM20" s="199"/>
      <c r="BN20" s="321"/>
      <c r="BO20" s="122"/>
    </row>
    <row r="21" spans="1:67" s="8" customFormat="1" ht="35.25" customHeight="1" x14ac:dyDescent="0.25">
      <c r="A21" s="477"/>
      <c r="B21" s="431"/>
      <c r="C21" s="428"/>
      <c r="D21" s="434"/>
      <c r="E21" s="436"/>
      <c r="F21" s="436"/>
      <c r="G21" s="488"/>
      <c r="H21" s="488"/>
      <c r="I21" s="488"/>
      <c r="J21" s="23" t="s">
        <v>187</v>
      </c>
      <c r="K21" s="13" t="s">
        <v>16</v>
      </c>
      <c r="L21" s="383">
        <f>IF(L24&lt;5,0,IF(L24&lt;10,1,2))</f>
        <v>0</v>
      </c>
      <c r="M21" s="383">
        <f t="shared" ref="M21:BJ21" si="1">IF(M24&lt;5,0,IF(M24&lt;10,1,2))</f>
        <v>0</v>
      </c>
      <c r="N21" s="383">
        <f t="shared" si="1"/>
        <v>0</v>
      </c>
      <c r="O21" s="383">
        <f t="shared" si="1"/>
        <v>0</v>
      </c>
      <c r="P21" s="383">
        <f t="shared" si="1"/>
        <v>0</v>
      </c>
      <c r="Q21" s="383">
        <f t="shared" si="1"/>
        <v>1</v>
      </c>
      <c r="R21" s="383">
        <f t="shared" si="1"/>
        <v>0</v>
      </c>
      <c r="S21" s="383">
        <f t="shared" si="1"/>
        <v>0</v>
      </c>
      <c r="T21" s="383">
        <f t="shared" si="1"/>
        <v>0</v>
      </c>
      <c r="U21" s="383">
        <f t="shared" si="1"/>
        <v>0</v>
      </c>
      <c r="V21" s="383">
        <f t="shared" si="1"/>
        <v>0</v>
      </c>
      <c r="W21" s="383">
        <f t="shared" si="1"/>
        <v>0</v>
      </c>
      <c r="X21" s="383">
        <f t="shared" si="1"/>
        <v>0</v>
      </c>
      <c r="Y21" s="383">
        <f t="shared" si="1"/>
        <v>0</v>
      </c>
      <c r="Z21" s="383">
        <f t="shared" si="1"/>
        <v>0</v>
      </c>
      <c r="AA21" s="383">
        <f t="shared" si="1"/>
        <v>0</v>
      </c>
      <c r="AB21" s="383">
        <f t="shared" si="1"/>
        <v>1</v>
      </c>
      <c r="AC21" s="383">
        <f t="shared" si="1"/>
        <v>0</v>
      </c>
      <c r="AD21" s="383">
        <f t="shared" si="1"/>
        <v>0</v>
      </c>
      <c r="AE21" s="383">
        <f t="shared" si="1"/>
        <v>0</v>
      </c>
      <c r="AF21" s="383">
        <f t="shared" si="1"/>
        <v>0</v>
      </c>
      <c r="AG21" s="383">
        <f t="shared" si="1"/>
        <v>0</v>
      </c>
      <c r="AH21" s="383">
        <f t="shared" si="1"/>
        <v>0</v>
      </c>
      <c r="AI21" s="383">
        <f t="shared" si="1"/>
        <v>0</v>
      </c>
      <c r="AJ21" s="383">
        <f t="shared" si="1"/>
        <v>0</v>
      </c>
      <c r="AK21" s="383">
        <f t="shared" si="1"/>
        <v>0</v>
      </c>
      <c r="AL21" s="383">
        <f t="shared" si="1"/>
        <v>0</v>
      </c>
      <c r="AM21" s="383">
        <f t="shared" si="1"/>
        <v>0</v>
      </c>
      <c r="AN21" s="383">
        <f t="shared" si="1"/>
        <v>0</v>
      </c>
      <c r="AO21" s="383">
        <f t="shared" si="1"/>
        <v>1</v>
      </c>
      <c r="AP21" s="383">
        <f t="shared" si="1"/>
        <v>0</v>
      </c>
      <c r="AQ21" s="383">
        <f t="shared" si="1"/>
        <v>0</v>
      </c>
      <c r="AR21" s="383">
        <f t="shared" si="1"/>
        <v>0</v>
      </c>
      <c r="AS21" s="383">
        <f t="shared" si="1"/>
        <v>0</v>
      </c>
      <c r="AT21" s="383">
        <f t="shared" si="1"/>
        <v>0</v>
      </c>
      <c r="AU21" s="383">
        <f t="shared" si="1"/>
        <v>0</v>
      </c>
      <c r="AV21" s="383">
        <f t="shared" si="1"/>
        <v>0</v>
      </c>
      <c r="AW21" s="383">
        <f t="shared" si="1"/>
        <v>0</v>
      </c>
      <c r="AX21" s="383">
        <f t="shared" si="1"/>
        <v>0</v>
      </c>
      <c r="AY21" s="383">
        <f t="shared" si="1"/>
        <v>0</v>
      </c>
      <c r="AZ21" s="383">
        <f t="shared" si="1"/>
        <v>0</v>
      </c>
      <c r="BA21" s="383">
        <f t="shared" si="1"/>
        <v>0</v>
      </c>
      <c r="BB21" s="383">
        <f t="shared" si="1"/>
        <v>0</v>
      </c>
      <c r="BC21" s="383">
        <f t="shared" si="1"/>
        <v>0</v>
      </c>
      <c r="BD21" s="383">
        <f t="shared" si="1"/>
        <v>0</v>
      </c>
      <c r="BE21" s="383">
        <f t="shared" si="1"/>
        <v>0</v>
      </c>
      <c r="BF21" s="383">
        <f t="shared" si="1"/>
        <v>0</v>
      </c>
      <c r="BG21" s="383">
        <f t="shared" si="1"/>
        <v>0</v>
      </c>
      <c r="BH21" s="383">
        <f t="shared" si="1"/>
        <v>0</v>
      </c>
      <c r="BI21" s="383">
        <f t="shared" si="1"/>
        <v>1</v>
      </c>
      <c r="BJ21" s="383">
        <f t="shared" si="1"/>
        <v>0</v>
      </c>
      <c r="BK21" s="80"/>
      <c r="BL21" s="80"/>
      <c r="BM21" s="199"/>
      <c r="BN21" s="321"/>
      <c r="BO21" s="122"/>
    </row>
    <row r="22" spans="1:67" s="8" customFormat="1" ht="46.5" customHeight="1" x14ac:dyDescent="0.25">
      <c r="A22" s="477"/>
      <c r="B22" s="431"/>
      <c r="C22" s="428"/>
      <c r="D22" s="434"/>
      <c r="E22" s="436"/>
      <c r="F22" s="436"/>
      <c r="G22" s="488"/>
      <c r="H22" s="488"/>
      <c r="I22" s="488"/>
      <c r="J22" s="23" t="s">
        <v>188</v>
      </c>
      <c r="K22" s="13" t="s">
        <v>16</v>
      </c>
      <c r="L22" s="383">
        <f>IF(L25&lt;5,0,IF(L25&lt;10,1,2))</f>
        <v>0</v>
      </c>
      <c r="M22" s="383">
        <f t="shared" ref="M22:BJ22" si="2">IF(M25&lt;5,0,IF(M25&lt;10,1,2))</f>
        <v>0</v>
      </c>
      <c r="N22" s="383">
        <f t="shared" si="2"/>
        <v>2</v>
      </c>
      <c r="O22" s="383">
        <f t="shared" si="2"/>
        <v>0</v>
      </c>
      <c r="P22" s="383">
        <f t="shared" si="2"/>
        <v>0</v>
      </c>
      <c r="Q22" s="383">
        <f t="shared" si="2"/>
        <v>2</v>
      </c>
      <c r="R22" s="383">
        <f t="shared" si="2"/>
        <v>0</v>
      </c>
      <c r="S22" s="383">
        <f t="shared" si="2"/>
        <v>0</v>
      </c>
      <c r="T22" s="383">
        <f t="shared" si="2"/>
        <v>0</v>
      </c>
      <c r="U22" s="383">
        <f t="shared" si="2"/>
        <v>0</v>
      </c>
      <c r="V22" s="383">
        <f t="shared" si="2"/>
        <v>0</v>
      </c>
      <c r="W22" s="383">
        <f t="shared" si="2"/>
        <v>0</v>
      </c>
      <c r="X22" s="383">
        <f t="shared" si="2"/>
        <v>0</v>
      </c>
      <c r="Y22" s="383">
        <f t="shared" si="2"/>
        <v>0</v>
      </c>
      <c r="Z22" s="383">
        <f t="shared" si="2"/>
        <v>1</v>
      </c>
      <c r="AA22" s="383">
        <f t="shared" si="2"/>
        <v>0</v>
      </c>
      <c r="AB22" s="383">
        <f t="shared" si="2"/>
        <v>2</v>
      </c>
      <c r="AC22" s="383">
        <f t="shared" si="2"/>
        <v>0</v>
      </c>
      <c r="AD22" s="383">
        <f t="shared" si="2"/>
        <v>0</v>
      </c>
      <c r="AE22" s="383">
        <f t="shared" si="2"/>
        <v>2</v>
      </c>
      <c r="AF22" s="383">
        <f t="shared" si="2"/>
        <v>0</v>
      </c>
      <c r="AG22" s="383">
        <f t="shared" si="2"/>
        <v>0</v>
      </c>
      <c r="AH22" s="383">
        <f t="shared" si="2"/>
        <v>0</v>
      </c>
      <c r="AI22" s="383">
        <f t="shared" si="2"/>
        <v>0</v>
      </c>
      <c r="AJ22" s="383">
        <f t="shared" si="2"/>
        <v>0</v>
      </c>
      <c r="AK22" s="383">
        <f t="shared" si="2"/>
        <v>2</v>
      </c>
      <c r="AL22" s="383">
        <f t="shared" si="2"/>
        <v>0</v>
      </c>
      <c r="AM22" s="383">
        <f t="shared" si="2"/>
        <v>0</v>
      </c>
      <c r="AN22" s="383">
        <f t="shared" si="2"/>
        <v>0</v>
      </c>
      <c r="AO22" s="383">
        <f t="shared" si="2"/>
        <v>0</v>
      </c>
      <c r="AP22" s="383">
        <f t="shared" si="2"/>
        <v>0</v>
      </c>
      <c r="AQ22" s="383">
        <f t="shared" si="2"/>
        <v>0</v>
      </c>
      <c r="AR22" s="383">
        <f t="shared" si="2"/>
        <v>0</v>
      </c>
      <c r="AS22" s="383">
        <f t="shared" si="2"/>
        <v>2</v>
      </c>
      <c r="AT22" s="383">
        <f t="shared" si="2"/>
        <v>1</v>
      </c>
      <c r="AU22" s="383">
        <f t="shared" si="2"/>
        <v>1</v>
      </c>
      <c r="AV22" s="383">
        <f t="shared" si="2"/>
        <v>2</v>
      </c>
      <c r="AW22" s="383">
        <f t="shared" si="2"/>
        <v>0</v>
      </c>
      <c r="AX22" s="383">
        <f t="shared" si="2"/>
        <v>0</v>
      </c>
      <c r="AY22" s="383">
        <f t="shared" si="2"/>
        <v>0</v>
      </c>
      <c r="AZ22" s="383">
        <f t="shared" si="2"/>
        <v>2</v>
      </c>
      <c r="BA22" s="383">
        <f t="shared" si="2"/>
        <v>0</v>
      </c>
      <c r="BB22" s="383">
        <f t="shared" si="2"/>
        <v>2</v>
      </c>
      <c r="BC22" s="383">
        <f t="shared" si="2"/>
        <v>0</v>
      </c>
      <c r="BD22" s="383">
        <f t="shared" si="2"/>
        <v>0</v>
      </c>
      <c r="BE22" s="383">
        <f t="shared" si="2"/>
        <v>0</v>
      </c>
      <c r="BF22" s="383">
        <f t="shared" si="2"/>
        <v>0</v>
      </c>
      <c r="BG22" s="383">
        <f t="shared" si="2"/>
        <v>0</v>
      </c>
      <c r="BH22" s="383">
        <f t="shared" si="2"/>
        <v>0</v>
      </c>
      <c r="BI22" s="383">
        <f t="shared" si="2"/>
        <v>2</v>
      </c>
      <c r="BJ22" s="383">
        <f t="shared" si="2"/>
        <v>0</v>
      </c>
      <c r="BK22" s="80"/>
      <c r="BL22" s="80"/>
      <c r="BM22" s="199"/>
      <c r="BN22" s="321"/>
      <c r="BO22" s="122"/>
    </row>
    <row r="23" spans="1:67" s="8" customFormat="1" ht="21" customHeight="1" x14ac:dyDescent="0.25">
      <c r="A23" s="477"/>
      <c r="B23" s="431"/>
      <c r="C23" s="196" t="s">
        <v>25</v>
      </c>
      <c r="D23" s="434"/>
      <c r="E23" s="436"/>
      <c r="F23" s="436"/>
      <c r="G23" s="488"/>
      <c r="H23" s="488"/>
      <c r="I23" s="488"/>
      <c r="J23" s="66"/>
      <c r="K23" s="20" t="s">
        <v>17</v>
      </c>
      <c r="L23" s="18">
        <v>8.1</v>
      </c>
      <c r="M23" s="18">
        <v>1.3</v>
      </c>
      <c r="N23" s="18">
        <v>6.4</v>
      </c>
      <c r="O23" s="18">
        <v>6.2</v>
      </c>
      <c r="P23" s="18">
        <v>2.4</v>
      </c>
      <c r="Q23" s="2">
        <v>9.6999999999999993</v>
      </c>
      <c r="R23" s="2">
        <v>3.9</v>
      </c>
      <c r="S23" s="2">
        <v>4.4000000000000004</v>
      </c>
      <c r="T23" s="2">
        <v>1.6</v>
      </c>
      <c r="U23" s="2">
        <v>2.9</v>
      </c>
      <c r="V23" s="2">
        <v>4.9000000000000004</v>
      </c>
      <c r="W23" s="2">
        <v>3</v>
      </c>
      <c r="X23" s="2">
        <v>5.0999999999999996</v>
      </c>
      <c r="Y23" s="2">
        <v>9.1</v>
      </c>
      <c r="Z23" s="2">
        <v>8.6999999999999993</v>
      </c>
      <c r="AA23" s="2">
        <v>7.2</v>
      </c>
      <c r="AB23" s="2">
        <v>12.4</v>
      </c>
      <c r="AC23" s="2">
        <v>2.5</v>
      </c>
      <c r="AD23" s="2">
        <v>6.9</v>
      </c>
      <c r="AE23" s="2">
        <v>4.9000000000000004</v>
      </c>
      <c r="AF23" s="2">
        <v>0.2</v>
      </c>
      <c r="AG23" s="2">
        <v>2.8</v>
      </c>
      <c r="AH23" s="2">
        <v>9.9</v>
      </c>
      <c r="AI23" s="2">
        <v>3.3</v>
      </c>
      <c r="AJ23" s="2">
        <v>4.7</v>
      </c>
      <c r="AK23" s="2">
        <v>13.6</v>
      </c>
      <c r="AL23" s="2">
        <v>17</v>
      </c>
      <c r="AM23" s="2">
        <v>12.1</v>
      </c>
      <c r="AN23" s="2">
        <v>7.6</v>
      </c>
      <c r="AO23" s="2">
        <v>6.1</v>
      </c>
      <c r="AP23" s="2">
        <v>5.9</v>
      </c>
      <c r="AQ23" s="2">
        <v>7.2</v>
      </c>
      <c r="AR23" s="2">
        <v>6.2</v>
      </c>
      <c r="AS23" s="2">
        <v>9</v>
      </c>
      <c r="AT23" s="2">
        <v>4.4000000000000004</v>
      </c>
      <c r="AU23" s="2">
        <v>9.1999999999999993</v>
      </c>
      <c r="AV23" s="2">
        <v>8</v>
      </c>
      <c r="AW23" s="2">
        <v>6.4</v>
      </c>
      <c r="AX23" s="2">
        <v>5.2</v>
      </c>
      <c r="AY23" s="2">
        <v>9.3000000000000007</v>
      </c>
      <c r="AZ23" s="2">
        <v>6.7</v>
      </c>
      <c r="BA23" s="2">
        <v>3.6</v>
      </c>
      <c r="BB23" s="2">
        <v>9.3000000000000007</v>
      </c>
      <c r="BC23" s="2">
        <v>3.1</v>
      </c>
      <c r="BD23" s="2">
        <v>9.1</v>
      </c>
      <c r="BE23" s="2">
        <v>4.2</v>
      </c>
      <c r="BF23" s="2">
        <v>3.2</v>
      </c>
      <c r="BG23" s="2">
        <v>1.2</v>
      </c>
      <c r="BH23" s="2">
        <v>3.1</v>
      </c>
      <c r="BI23" s="2">
        <v>8.9</v>
      </c>
      <c r="BJ23" s="2">
        <v>4.3</v>
      </c>
      <c r="BK23" s="2"/>
      <c r="BL23" s="80"/>
      <c r="BM23" s="199">
        <v>7.0359202243030206</v>
      </c>
      <c r="BN23" s="321">
        <v>7.2</v>
      </c>
      <c r="BO23" s="122">
        <v>10.5</v>
      </c>
    </row>
    <row r="24" spans="1:67" s="8" customFormat="1" ht="18.75" customHeight="1" x14ac:dyDescent="0.25">
      <c r="A24" s="477"/>
      <c r="B24" s="431"/>
      <c r="C24" s="196" t="s">
        <v>26</v>
      </c>
      <c r="D24" s="434"/>
      <c r="E24" s="436"/>
      <c r="F24" s="436"/>
      <c r="G24" s="488"/>
      <c r="H24" s="488"/>
      <c r="I24" s="488"/>
      <c r="J24" s="66"/>
      <c r="K24" s="20" t="s">
        <v>17</v>
      </c>
      <c r="L24" s="187">
        <v>0.4</v>
      </c>
      <c r="M24" s="187">
        <v>0.6</v>
      </c>
      <c r="N24" s="187">
        <v>1.4</v>
      </c>
      <c r="O24" s="187">
        <v>0.3</v>
      </c>
      <c r="P24" s="187">
        <v>2.2999999999999998</v>
      </c>
      <c r="Q24" s="187">
        <v>9.1</v>
      </c>
      <c r="R24" s="187">
        <v>2.9</v>
      </c>
      <c r="S24" s="187">
        <v>0.1</v>
      </c>
      <c r="T24" s="187">
        <v>0</v>
      </c>
      <c r="U24" s="187">
        <v>0</v>
      </c>
      <c r="V24" s="187">
        <v>1.2</v>
      </c>
      <c r="W24" s="187">
        <v>0</v>
      </c>
      <c r="X24" s="187">
        <v>0</v>
      </c>
      <c r="Y24" s="187">
        <v>1.2</v>
      </c>
      <c r="Z24" s="187">
        <v>0.6</v>
      </c>
      <c r="AA24" s="187">
        <v>1.3</v>
      </c>
      <c r="AB24" s="187">
        <v>6.8</v>
      </c>
      <c r="AC24" s="187">
        <v>1.1000000000000001</v>
      </c>
      <c r="AD24" s="187">
        <v>1.8</v>
      </c>
      <c r="AE24" s="187">
        <v>0.3</v>
      </c>
      <c r="AF24" s="187">
        <v>0</v>
      </c>
      <c r="AG24" s="187">
        <v>0.2</v>
      </c>
      <c r="AH24" s="187">
        <v>2.6</v>
      </c>
      <c r="AI24" s="187">
        <v>0</v>
      </c>
      <c r="AJ24" s="187">
        <v>0.5</v>
      </c>
      <c r="AK24" s="187">
        <v>1.9</v>
      </c>
      <c r="AL24" s="187">
        <v>1</v>
      </c>
      <c r="AM24" s="187">
        <v>3.2</v>
      </c>
      <c r="AN24" s="187">
        <v>0.4</v>
      </c>
      <c r="AO24" s="187">
        <v>8.5</v>
      </c>
      <c r="AP24" s="187">
        <v>0.2</v>
      </c>
      <c r="AQ24" s="187">
        <v>0.3</v>
      </c>
      <c r="AR24" s="187">
        <v>2.1</v>
      </c>
      <c r="AS24" s="187">
        <v>2.4</v>
      </c>
      <c r="AT24" s="187">
        <v>3.7</v>
      </c>
      <c r="AU24" s="187">
        <v>3</v>
      </c>
      <c r="AV24" s="187">
        <v>0.3</v>
      </c>
      <c r="AW24" s="187">
        <v>2.1</v>
      </c>
      <c r="AX24" s="187">
        <v>1.1000000000000001</v>
      </c>
      <c r="AY24" s="187">
        <v>2.2999999999999998</v>
      </c>
      <c r="AZ24" s="187">
        <v>1.3</v>
      </c>
      <c r="BA24" s="187">
        <v>2.9</v>
      </c>
      <c r="BB24" s="187">
        <v>1.4</v>
      </c>
      <c r="BC24" s="187">
        <v>1.2</v>
      </c>
      <c r="BD24" s="187">
        <v>0.3</v>
      </c>
      <c r="BE24" s="187">
        <v>0.6</v>
      </c>
      <c r="BF24" s="187">
        <v>1.6</v>
      </c>
      <c r="BG24" s="187">
        <v>1.2</v>
      </c>
      <c r="BH24" s="187">
        <v>0.2</v>
      </c>
      <c r="BI24" s="187">
        <v>6.2</v>
      </c>
      <c r="BJ24" s="187">
        <v>1.2</v>
      </c>
      <c r="BK24" s="2"/>
      <c r="BL24" s="80"/>
      <c r="BM24" s="199">
        <v>2.6450827910913612</v>
      </c>
      <c r="BN24" s="321">
        <v>1.4</v>
      </c>
      <c r="BO24" s="122">
        <v>2.8</v>
      </c>
    </row>
    <row r="25" spans="1:67" s="8" customFormat="1" ht="21.75" customHeight="1" thickBot="1" x14ac:dyDescent="0.3">
      <c r="A25" s="477"/>
      <c r="B25" s="431"/>
      <c r="C25" s="196" t="s">
        <v>27</v>
      </c>
      <c r="D25" s="434"/>
      <c r="E25" s="436"/>
      <c r="F25" s="436"/>
      <c r="G25" s="488"/>
      <c r="H25" s="488"/>
      <c r="I25" s="488"/>
      <c r="J25" s="66"/>
      <c r="K25" s="20" t="s">
        <v>17</v>
      </c>
      <c r="L25" s="187">
        <v>3</v>
      </c>
      <c r="M25" s="187">
        <v>2.2999999999999998</v>
      </c>
      <c r="N25" s="187">
        <v>13</v>
      </c>
      <c r="O25" s="187">
        <v>4.9000000000000004</v>
      </c>
      <c r="P25" s="187">
        <v>3.7</v>
      </c>
      <c r="Q25" s="187">
        <v>29.9</v>
      </c>
      <c r="R25" s="187">
        <v>3</v>
      </c>
      <c r="S25" s="187">
        <v>0.4</v>
      </c>
      <c r="T25" s="187">
        <v>0</v>
      </c>
      <c r="U25" s="187">
        <v>0</v>
      </c>
      <c r="V25" s="187">
        <v>0.6</v>
      </c>
      <c r="W25" s="187">
        <v>0</v>
      </c>
      <c r="X25" s="187">
        <v>0</v>
      </c>
      <c r="Y25" s="187">
        <v>0.6</v>
      </c>
      <c r="Z25" s="187">
        <v>8.6</v>
      </c>
      <c r="AA25" s="187">
        <v>0.7</v>
      </c>
      <c r="AB25" s="187">
        <v>11.1</v>
      </c>
      <c r="AC25" s="187">
        <v>1.1000000000000001</v>
      </c>
      <c r="AD25" s="187">
        <v>2</v>
      </c>
      <c r="AE25" s="187">
        <v>13.9</v>
      </c>
      <c r="AF25" s="187">
        <v>0</v>
      </c>
      <c r="AG25" s="187">
        <v>0.3</v>
      </c>
      <c r="AH25" s="187">
        <v>3.5</v>
      </c>
      <c r="AI25" s="187">
        <v>0</v>
      </c>
      <c r="AJ25" s="187">
        <v>4.0999999999999996</v>
      </c>
      <c r="AK25" s="187">
        <v>19.3</v>
      </c>
      <c r="AL25" s="187">
        <v>1.1000000000000001</v>
      </c>
      <c r="AM25" s="187">
        <v>4.7</v>
      </c>
      <c r="AN25" s="187">
        <v>0.1</v>
      </c>
      <c r="AO25" s="187">
        <v>4.0999999999999996</v>
      </c>
      <c r="AP25" s="187">
        <v>0</v>
      </c>
      <c r="AQ25" s="187">
        <v>0</v>
      </c>
      <c r="AR25" s="187">
        <v>0.3</v>
      </c>
      <c r="AS25" s="187">
        <v>44.4</v>
      </c>
      <c r="AT25" s="187">
        <v>6.2</v>
      </c>
      <c r="AU25" s="187">
        <v>9.6999999999999993</v>
      </c>
      <c r="AV25" s="187">
        <v>43.6</v>
      </c>
      <c r="AW25" s="187">
        <v>0</v>
      </c>
      <c r="AX25" s="187">
        <v>0.3</v>
      </c>
      <c r="AY25" s="187">
        <v>4.57</v>
      </c>
      <c r="AZ25" s="187">
        <v>24.5</v>
      </c>
      <c r="BA25" s="187">
        <v>4.5</v>
      </c>
      <c r="BB25" s="187">
        <v>14.6</v>
      </c>
      <c r="BC25" s="187">
        <v>2.4</v>
      </c>
      <c r="BD25" s="187">
        <v>0</v>
      </c>
      <c r="BE25" s="187">
        <v>0.3</v>
      </c>
      <c r="BF25" s="187">
        <v>4.2</v>
      </c>
      <c r="BG25" s="187">
        <v>0</v>
      </c>
      <c r="BH25" s="187">
        <v>0</v>
      </c>
      <c r="BI25" s="187">
        <v>34.299999999999997</v>
      </c>
      <c r="BJ25" s="187">
        <v>0.6</v>
      </c>
      <c r="BK25" s="2"/>
      <c r="BL25" s="80"/>
      <c r="BM25" s="199">
        <v>25.993228588054805</v>
      </c>
      <c r="BN25" s="321">
        <v>18</v>
      </c>
      <c r="BO25" s="122">
        <v>17.8</v>
      </c>
    </row>
    <row r="26" spans="1:67" s="8" customFormat="1" ht="36" customHeight="1" x14ac:dyDescent="0.25">
      <c r="A26" s="477"/>
      <c r="B26" s="431"/>
      <c r="C26" s="427" t="s">
        <v>28</v>
      </c>
      <c r="D26" s="466" t="s">
        <v>205</v>
      </c>
      <c r="E26" s="462" t="s">
        <v>14</v>
      </c>
      <c r="F26" s="446" t="s">
        <v>159</v>
      </c>
      <c r="G26" s="417"/>
      <c r="H26" s="417" t="s">
        <v>15</v>
      </c>
      <c r="I26" s="417" t="s">
        <v>15</v>
      </c>
      <c r="J26" s="69" t="s">
        <v>191</v>
      </c>
      <c r="K26" s="338" t="s">
        <v>16</v>
      </c>
      <c r="L26" s="338">
        <f>IF(L29=0,0,IF(L29&lt;25,1,IF(L29&gt;50,3,2)))</f>
        <v>2</v>
      </c>
      <c r="M26" s="338">
        <f t="shared" ref="M26:BJ26" si="3">IF(M29=0,0,IF(M29&lt;25,1,IF(M29&gt;50,3,2)))</f>
        <v>3</v>
      </c>
      <c r="N26" s="338">
        <f t="shared" si="3"/>
        <v>1</v>
      </c>
      <c r="O26" s="338">
        <f t="shared" si="3"/>
        <v>1</v>
      </c>
      <c r="P26" s="338">
        <f t="shared" si="3"/>
        <v>2</v>
      </c>
      <c r="Q26" s="338">
        <f t="shared" si="3"/>
        <v>2</v>
      </c>
      <c r="R26" s="338">
        <f t="shared" si="3"/>
        <v>2</v>
      </c>
      <c r="S26" s="338">
        <f t="shared" si="3"/>
        <v>2</v>
      </c>
      <c r="T26" s="338">
        <f t="shared" si="3"/>
        <v>1</v>
      </c>
      <c r="U26" s="338">
        <f t="shared" si="3"/>
        <v>2</v>
      </c>
      <c r="V26" s="338">
        <f t="shared" si="3"/>
        <v>1</v>
      </c>
      <c r="W26" s="338">
        <f t="shared" si="3"/>
        <v>2</v>
      </c>
      <c r="X26" s="338">
        <f t="shared" si="3"/>
        <v>1</v>
      </c>
      <c r="Y26" s="338">
        <f t="shared" si="3"/>
        <v>2</v>
      </c>
      <c r="Z26" s="338">
        <f t="shared" si="3"/>
        <v>1</v>
      </c>
      <c r="AA26" s="338">
        <f t="shared" si="3"/>
        <v>1</v>
      </c>
      <c r="AB26" s="338">
        <f t="shared" si="3"/>
        <v>3</v>
      </c>
      <c r="AC26" s="338">
        <f t="shared" si="3"/>
        <v>2</v>
      </c>
      <c r="AD26" s="338">
        <f t="shared" si="3"/>
        <v>2</v>
      </c>
      <c r="AE26" s="338">
        <f t="shared" si="3"/>
        <v>1</v>
      </c>
      <c r="AF26" s="338">
        <f t="shared" si="3"/>
        <v>0</v>
      </c>
      <c r="AG26" s="338">
        <f t="shared" si="3"/>
        <v>2</v>
      </c>
      <c r="AH26" s="338">
        <f t="shared" si="3"/>
        <v>1</v>
      </c>
      <c r="AI26" s="338">
        <f t="shared" si="3"/>
        <v>1</v>
      </c>
      <c r="AJ26" s="338">
        <f t="shared" si="3"/>
        <v>2</v>
      </c>
      <c r="AK26" s="338">
        <f t="shared" si="3"/>
        <v>2</v>
      </c>
      <c r="AL26" s="338">
        <f t="shared" si="3"/>
        <v>2</v>
      </c>
      <c r="AM26" s="338">
        <f t="shared" si="3"/>
        <v>3</v>
      </c>
      <c r="AN26" s="338">
        <f t="shared" si="3"/>
        <v>2</v>
      </c>
      <c r="AO26" s="338">
        <f t="shared" si="3"/>
        <v>2</v>
      </c>
      <c r="AP26" s="338">
        <f t="shared" si="3"/>
        <v>1</v>
      </c>
      <c r="AQ26" s="338">
        <f t="shared" si="3"/>
        <v>1</v>
      </c>
      <c r="AR26" s="338">
        <f t="shared" si="3"/>
        <v>1</v>
      </c>
      <c r="AS26" s="338">
        <f t="shared" si="3"/>
        <v>1</v>
      </c>
      <c r="AT26" s="338">
        <f t="shared" si="3"/>
        <v>2</v>
      </c>
      <c r="AU26" s="338">
        <f t="shared" si="3"/>
        <v>1</v>
      </c>
      <c r="AV26" s="338">
        <f t="shared" si="3"/>
        <v>1</v>
      </c>
      <c r="AW26" s="338">
        <f t="shared" si="3"/>
        <v>1</v>
      </c>
      <c r="AX26" s="338">
        <f t="shared" si="3"/>
        <v>2</v>
      </c>
      <c r="AY26" s="338">
        <f t="shared" si="3"/>
        <v>2</v>
      </c>
      <c r="AZ26" s="338">
        <f t="shared" si="3"/>
        <v>2</v>
      </c>
      <c r="BA26" s="338">
        <f t="shared" si="3"/>
        <v>2</v>
      </c>
      <c r="BB26" s="338">
        <f t="shared" si="3"/>
        <v>2</v>
      </c>
      <c r="BC26" s="338">
        <f t="shared" si="3"/>
        <v>1</v>
      </c>
      <c r="BD26" s="338">
        <f t="shared" si="3"/>
        <v>2</v>
      </c>
      <c r="BE26" s="338">
        <f t="shared" si="3"/>
        <v>2</v>
      </c>
      <c r="BF26" s="338">
        <f t="shared" si="3"/>
        <v>1</v>
      </c>
      <c r="BG26" s="338">
        <f t="shared" si="3"/>
        <v>2</v>
      </c>
      <c r="BH26" s="338">
        <f t="shared" si="3"/>
        <v>2</v>
      </c>
      <c r="BI26" s="338">
        <f t="shared" si="3"/>
        <v>2</v>
      </c>
      <c r="BJ26" s="338">
        <f t="shared" si="3"/>
        <v>2</v>
      </c>
      <c r="BK26" s="80"/>
      <c r="BL26" s="80"/>
      <c r="BM26" s="199"/>
      <c r="BN26" s="321"/>
      <c r="BO26" s="122"/>
    </row>
    <row r="27" spans="1:67" s="8" customFormat="1" ht="42" customHeight="1" x14ac:dyDescent="0.25">
      <c r="A27" s="477"/>
      <c r="B27" s="431"/>
      <c r="C27" s="428"/>
      <c r="D27" s="466"/>
      <c r="E27" s="462"/>
      <c r="F27" s="436"/>
      <c r="G27" s="418"/>
      <c r="H27" s="418"/>
      <c r="I27" s="418"/>
      <c r="J27" s="69" t="s">
        <v>190</v>
      </c>
      <c r="K27" s="338" t="s">
        <v>16</v>
      </c>
      <c r="L27" s="338">
        <f>IF(L30=0,0,IF(L30&lt;25,1,IF(L30&gt;50,3,2)))</f>
        <v>3</v>
      </c>
      <c r="M27" s="338">
        <f t="shared" ref="M27:BJ27" si="4">IF(M30=0,0,IF(M30&lt;25,1,IF(M30&gt;50,3,2)))</f>
        <v>1</v>
      </c>
      <c r="N27" s="338">
        <f t="shared" si="4"/>
        <v>3</v>
      </c>
      <c r="O27" s="338">
        <f t="shared" si="4"/>
        <v>2</v>
      </c>
      <c r="P27" s="338">
        <f t="shared" si="4"/>
        <v>3</v>
      </c>
      <c r="Q27" s="338">
        <f t="shared" si="4"/>
        <v>2</v>
      </c>
      <c r="R27" s="338">
        <f t="shared" si="4"/>
        <v>3</v>
      </c>
      <c r="S27" s="338">
        <f t="shared" si="4"/>
        <v>2</v>
      </c>
      <c r="T27" s="338">
        <f t="shared" si="4"/>
        <v>0</v>
      </c>
      <c r="U27" s="338">
        <f t="shared" si="4"/>
        <v>0</v>
      </c>
      <c r="V27" s="338">
        <f t="shared" si="4"/>
        <v>1</v>
      </c>
      <c r="W27" s="338">
        <f t="shared" si="4"/>
        <v>0</v>
      </c>
      <c r="X27" s="338">
        <f t="shared" si="4"/>
        <v>0</v>
      </c>
      <c r="Y27" s="338">
        <f t="shared" si="4"/>
        <v>1</v>
      </c>
      <c r="Z27" s="338">
        <f t="shared" si="4"/>
        <v>2</v>
      </c>
      <c r="AA27" s="338">
        <f t="shared" si="4"/>
        <v>1</v>
      </c>
      <c r="AB27" s="338">
        <f t="shared" si="4"/>
        <v>3</v>
      </c>
      <c r="AC27" s="338">
        <f t="shared" si="4"/>
        <v>2</v>
      </c>
      <c r="AD27" s="338">
        <f t="shared" si="4"/>
        <v>1</v>
      </c>
      <c r="AE27" s="338">
        <f t="shared" si="4"/>
        <v>1</v>
      </c>
      <c r="AF27" s="338">
        <f t="shared" si="4"/>
        <v>0</v>
      </c>
      <c r="AG27" s="338">
        <f t="shared" si="4"/>
        <v>2</v>
      </c>
      <c r="AH27" s="338">
        <f t="shared" si="4"/>
        <v>1</v>
      </c>
      <c r="AI27" s="338">
        <f t="shared" si="4"/>
        <v>0</v>
      </c>
      <c r="AJ27" s="338">
        <f t="shared" si="4"/>
        <v>3</v>
      </c>
      <c r="AK27" s="338">
        <f t="shared" si="4"/>
        <v>3</v>
      </c>
      <c r="AL27" s="338">
        <f t="shared" si="4"/>
        <v>1</v>
      </c>
      <c r="AM27" s="338">
        <f t="shared" si="4"/>
        <v>3</v>
      </c>
      <c r="AN27" s="338">
        <f t="shared" si="4"/>
        <v>2</v>
      </c>
      <c r="AO27" s="338">
        <f t="shared" si="4"/>
        <v>1</v>
      </c>
      <c r="AP27" s="338">
        <f t="shared" si="4"/>
        <v>1</v>
      </c>
      <c r="AQ27" s="338">
        <f t="shared" si="4"/>
        <v>2</v>
      </c>
      <c r="AR27" s="338">
        <f t="shared" si="4"/>
        <v>1</v>
      </c>
      <c r="AS27" s="338">
        <f t="shared" si="4"/>
        <v>1</v>
      </c>
      <c r="AT27" s="338">
        <f t="shared" si="4"/>
        <v>1</v>
      </c>
      <c r="AU27" s="338">
        <f t="shared" si="4"/>
        <v>2</v>
      </c>
      <c r="AV27" s="338">
        <f t="shared" si="4"/>
        <v>1</v>
      </c>
      <c r="AW27" s="338">
        <f t="shared" si="4"/>
        <v>1</v>
      </c>
      <c r="AX27" s="338">
        <f t="shared" si="4"/>
        <v>1</v>
      </c>
      <c r="AY27" s="338">
        <f t="shared" si="4"/>
        <v>1</v>
      </c>
      <c r="AZ27" s="338">
        <f t="shared" si="4"/>
        <v>2</v>
      </c>
      <c r="BA27" s="338">
        <f t="shared" si="4"/>
        <v>3</v>
      </c>
      <c r="BB27" s="338">
        <f t="shared" si="4"/>
        <v>2</v>
      </c>
      <c r="BC27" s="338">
        <f t="shared" si="4"/>
        <v>2</v>
      </c>
      <c r="BD27" s="338">
        <f t="shared" si="4"/>
        <v>1</v>
      </c>
      <c r="BE27" s="338">
        <f t="shared" si="4"/>
        <v>1</v>
      </c>
      <c r="BF27" s="338">
        <f t="shared" si="4"/>
        <v>2</v>
      </c>
      <c r="BG27" s="338">
        <f t="shared" si="4"/>
        <v>1</v>
      </c>
      <c r="BH27" s="338">
        <f t="shared" si="4"/>
        <v>1</v>
      </c>
      <c r="BI27" s="338">
        <f t="shared" si="4"/>
        <v>3</v>
      </c>
      <c r="BJ27" s="338">
        <f t="shared" si="4"/>
        <v>3</v>
      </c>
      <c r="BK27" s="80"/>
      <c r="BL27" s="80"/>
      <c r="BM27" s="199"/>
      <c r="BN27" s="321"/>
      <c r="BO27" s="122"/>
    </row>
    <row r="28" spans="1:67" s="8" customFormat="1" ht="36" customHeight="1" x14ac:dyDescent="0.25">
      <c r="A28" s="477"/>
      <c r="B28" s="431"/>
      <c r="C28" s="429"/>
      <c r="D28" s="466"/>
      <c r="E28" s="462"/>
      <c r="F28" s="436"/>
      <c r="G28" s="418"/>
      <c r="H28" s="418"/>
      <c r="I28" s="418"/>
      <c r="J28" s="69" t="s">
        <v>189</v>
      </c>
      <c r="K28" s="338" t="s">
        <v>16</v>
      </c>
      <c r="L28" s="338">
        <f>IF(L31=0,0,IF(L31&lt;25,1,IF(L31&gt;50,3,2)))</f>
        <v>3</v>
      </c>
      <c r="M28" s="338">
        <f t="shared" ref="M28:BJ28" si="5">IF(M31=0,0,IF(M31&lt;25,1,IF(M31&gt;50,3,2)))</f>
        <v>3</v>
      </c>
      <c r="N28" s="338">
        <f t="shared" si="5"/>
        <v>3</v>
      </c>
      <c r="O28" s="338">
        <f t="shared" si="5"/>
        <v>3</v>
      </c>
      <c r="P28" s="338">
        <f t="shared" si="5"/>
        <v>3</v>
      </c>
      <c r="Q28" s="338">
        <f t="shared" si="5"/>
        <v>2</v>
      </c>
      <c r="R28" s="338">
        <f t="shared" si="5"/>
        <v>3</v>
      </c>
      <c r="S28" s="338">
        <f t="shared" si="5"/>
        <v>0</v>
      </c>
      <c r="T28" s="338">
        <f t="shared" si="5"/>
        <v>0</v>
      </c>
      <c r="U28" s="338">
        <f t="shared" si="5"/>
        <v>0</v>
      </c>
      <c r="V28" s="338">
        <f t="shared" si="5"/>
        <v>3</v>
      </c>
      <c r="W28" s="338">
        <f t="shared" si="5"/>
        <v>0</v>
      </c>
      <c r="X28" s="338">
        <f t="shared" si="5"/>
        <v>0</v>
      </c>
      <c r="Y28" s="338">
        <f t="shared" si="5"/>
        <v>2</v>
      </c>
      <c r="Z28" s="338">
        <f t="shared" si="5"/>
        <v>1</v>
      </c>
      <c r="AA28" s="338">
        <f t="shared" si="5"/>
        <v>1</v>
      </c>
      <c r="AB28" s="338">
        <f t="shared" si="5"/>
        <v>3</v>
      </c>
      <c r="AC28" s="338">
        <f t="shared" si="5"/>
        <v>3</v>
      </c>
      <c r="AD28" s="338">
        <f t="shared" si="5"/>
        <v>1</v>
      </c>
      <c r="AE28" s="338">
        <f t="shared" si="5"/>
        <v>1</v>
      </c>
      <c r="AF28" s="338">
        <f t="shared" si="5"/>
        <v>0</v>
      </c>
      <c r="AG28" s="338">
        <f t="shared" si="5"/>
        <v>2</v>
      </c>
      <c r="AH28" s="338">
        <f t="shared" si="5"/>
        <v>2</v>
      </c>
      <c r="AI28" s="338">
        <f t="shared" si="5"/>
        <v>0</v>
      </c>
      <c r="AJ28" s="338">
        <f t="shared" si="5"/>
        <v>3</v>
      </c>
      <c r="AK28" s="338">
        <f t="shared" si="5"/>
        <v>2</v>
      </c>
      <c r="AL28" s="338">
        <f t="shared" si="5"/>
        <v>0</v>
      </c>
      <c r="AM28" s="338">
        <f t="shared" si="5"/>
        <v>3</v>
      </c>
      <c r="AN28" s="338">
        <f t="shared" si="5"/>
        <v>3</v>
      </c>
      <c r="AO28" s="338">
        <f t="shared" si="5"/>
        <v>3</v>
      </c>
      <c r="AP28" s="338">
        <f t="shared" si="5"/>
        <v>0</v>
      </c>
      <c r="AQ28" s="338">
        <f t="shared" si="5"/>
        <v>2</v>
      </c>
      <c r="AR28" s="338">
        <f t="shared" si="5"/>
        <v>2</v>
      </c>
      <c r="AS28" s="338">
        <f t="shared" si="5"/>
        <v>2</v>
      </c>
      <c r="AT28" s="338">
        <f t="shared" si="5"/>
        <v>1</v>
      </c>
      <c r="AU28" s="338">
        <f t="shared" si="5"/>
        <v>3</v>
      </c>
      <c r="AV28" s="338">
        <f t="shared" si="5"/>
        <v>1</v>
      </c>
      <c r="AW28" s="338">
        <f t="shared" si="5"/>
        <v>0</v>
      </c>
      <c r="AX28" s="338">
        <f t="shared" si="5"/>
        <v>0</v>
      </c>
      <c r="AY28" s="338">
        <f t="shared" si="5"/>
        <v>1</v>
      </c>
      <c r="AZ28" s="338">
        <f t="shared" si="5"/>
        <v>3</v>
      </c>
      <c r="BA28" s="338">
        <f t="shared" si="5"/>
        <v>3</v>
      </c>
      <c r="BB28" s="338">
        <f t="shared" si="5"/>
        <v>2</v>
      </c>
      <c r="BC28" s="338">
        <f t="shared" si="5"/>
        <v>3</v>
      </c>
      <c r="BD28" s="338">
        <f t="shared" si="5"/>
        <v>0</v>
      </c>
      <c r="BE28" s="338">
        <f t="shared" si="5"/>
        <v>2</v>
      </c>
      <c r="BF28" s="338">
        <f t="shared" si="5"/>
        <v>1</v>
      </c>
      <c r="BG28" s="338">
        <f t="shared" si="5"/>
        <v>0</v>
      </c>
      <c r="BH28" s="338">
        <f t="shared" si="5"/>
        <v>0</v>
      </c>
      <c r="BI28" s="338">
        <f t="shared" si="5"/>
        <v>2</v>
      </c>
      <c r="BJ28" s="338">
        <f t="shared" si="5"/>
        <v>3</v>
      </c>
      <c r="BK28" s="80"/>
      <c r="BL28" s="80"/>
      <c r="BM28" s="199"/>
      <c r="BN28" s="321"/>
      <c r="BO28" s="122"/>
    </row>
    <row r="29" spans="1:67" s="8" customFormat="1" x14ac:dyDescent="0.25">
      <c r="A29" s="477"/>
      <c r="B29" s="431"/>
      <c r="C29" s="196" t="s">
        <v>25</v>
      </c>
      <c r="D29" s="466"/>
      <c r="E29" s="462"/>
      <c r="F29" s="436"/>
      <c r="G29" s="418"/>
      <c r="H29" s="418"/>
      <c r="I29" s="418"/>
      <c r="J29" s="420"/>
      <c r="K29" s="65" t="s">
        <v>17</v>
      </c>
      <c r="L29" s="2">
        <v>42.2</v>
      </c>
      <c r="M29" s="2">
        <v>52.2</v>
      </c>
      <c r="N29" s="2">
        <v>13.2</v>
      </c>
      <c r="O29" s="2">
        <v>20.399999999999999</v>
      </c>
      <c r="P29" s="2">
        <v>49</v>
      </c>
      <c r="Q29" s="2">
        <v>39.1</v>
      </c>
      <c r="R29" s="2">
        <v>46.6</v>
      </c>
      <c r="S29" s="2">
        <v>34.200000000000003</v>
      </c>
      <c r="T29" s="2">
        <v>18.899999999999999</v>
      </c>
      <c r="U29" s="2">
        <v>36.4</v>
      </c>
      <c r="V29" s="2">
        <v>13.2</v>
      </c>
      <c r="W29" s="2">
        <v>31.2</v>
      </c>
      <c r="X29" s="2">
        <v>14.9</v>
      </c>
      <c r="Y29" s="2">
        <v>26.7</v>
      </c>
      <c r="Z29" s="2">
        <v>15.7</v>
      </c>
      <c r="AA29" s="2">
        <v>7.4</v>
      </c>
      <c r="AB29" s="2">
        <v>63</v>
      </c>
      <c r="AC29" s="2">
        <v>42.2</v>
      </c>
      <c r="AD29" s="2">
        <v>39.6</v>
      </c>
      <c r="AE29" s="2">
        <v>13.2</v>
      </c>
      <c r="AF29" s="2">
        <v>0</v>
      </c>
      <c r="AG29" s="2">
        <v>33</v>
      </c>
      <c r="AH29" s="2">
        <v>3.9</v>
      </c>
      <c r="AI29" s="2">
        <v>21.6</v>
      </c>
      <c r="AJ29" s="2">
        <v>31.9</v>
      </c>
      <c r="AK29" s="2">
        <v>29</v>
      </c>
      <c r="AL29" s="2">
        <v>34.1</v>
      </c>
      <c r="AM29" s="2">
        <v>64</v>
      </c>
      <c r="AN29" s="2">
        <v>26.1</v>
      </c>
      <c r="AO29" s="2">
        <v>41.6</v>
      </c>
      <c r="AP29" s="2">
        <v>2.1</v>
      </c>
      <c r="AQ29" s="2">
        <v>22.9</v>
      </c>
      <c r="AR29" s="2">
        <v>12</v>
      </c>
      <c r="AS29" s="2">
        <v>2.1</v>
      </c>
      <c r="AT29" s="2">
        <v>31</v>
      </c>
      <c r="AU29" s="2">
        <v>19.100000000000001</v>
      </c>
      <c r="AV29" s="2">
        <v>13</v>
      </c>
      <c r="AW29" s="2">
        <v>21.1</v>
      </c>
      <c r="AX29" s="2">
        <v>25.2</v>
      </c>
      <c r="AY29" s="2">
        <v>26.6</v>
      </c>
      <c r="AZ29" s="2">
        <v>25.8</v>
      </c>
      <c r="BA29" s="2">
        <v>27.4</v>
      </c>
      <c r="BB29" s="2">
        <v>25</v>
      </c>
      <c r="BC29" s="2">
        <v>22.5</v>
      </c>
      <c r="BD29" s="2">
        <v>25</v>
      </c>
      <c r="BE29" s="2">
        <v>43</v>
      </c>
      <c r="BF29" s="2">
        <v>22.5</v>
      </c>
      <c r="BG29" s="2">
        <v>28</v>
      </c>
      <c r="BH29" s="2">
        <v>29.8</v>
      </c>
      <c r="BI29" s="2">
        <v>33.299999999999997</v>
      </c>
      <c r="BJ29" s="2">
        <v>25</v>
      </c>
      <c r="BK29" s="143"/>
      <c r="BL29" s="80"/>
      <c r="BM29" s="201">
        <v>27.93233082706767</v>
      </c>
      <c r="BN29" s="323">
        <v>43.5</v>
      </c>
      <c r="BO29" s="189">
        <v>46.2</v>
      </c>
    </row>
    <row r="30" spans="1:67" s="8" customFormat="1" x14ac:dyDescent="0.25">
      <c r="A30" s="477"/>
      <c r="B30" s="431"/>
      <c r="C30" s="196" t="s">
        <v>26</v>
      </c>
      <c r="D30" s="466"/>
      <c r="E30" s="462"/>
      <c r="F30" s="436"/>
      <c r="G30" s="418"/>
      <c r="H30" s="418"/>
      <c r="I30" s="418"/>
      <c r="J30" s="421"/>
      <c r="K30" s="65" t="s">
        <v>17</v>
      </c>
      <c r="L30" s="187">
        <v>100</v>
      </c>
      <c r="M30" s="187">
        <v>0.3</v>
      </c>
      <c r="N30" s="187">
        <v>100</v>
      </c>
      <c r="O30" s="187">
        <v>50</v>
      </c>
      <c r="P30" s="187">
        <v>65</v>
      </c>
      <c r="Q30" s="187">
        <v>28</v>
      </c>
      <c r="R30" s="187">
        <v>54.3</v>
      </c>
      <c r="S30" s="187">
        <v>50</v>
      </c>
      <c r="T30" s="187">
        <v>0</v>
      </c>
      <c r="U30" s="187">
        <v>0</v>
      </c>
      <c r="V30" s="187">
        <v>22.3</v>
      </c>
      <c r="W30" s="187">
        <v>0</v>
      </c>
      <c r="X30" s="187">
        <v>0</v>
      </c>
      <c r="Y30" s="187">
        <v>10</v>
      </c>
      <c r="Z30" s="187">
        <v>50</v>
      </c>
      <c r="AA30" s="187">
        <v>13.1</v>
      </c>
      <c r="AB30" s="187">
        <v>66.599999999999994</v>
      </c>
      <c r="AC30" s="187">
        <v>25.9</v>
      </c>
      <c r="AD30" s="187">
        <v>12.8</v>
      </c>
      <c r="AE30" s="187">
        <v>0.4</v>
      </c>
      <c r="AF30" s="187">
        <v>0</v>
      </c>
      <c r="AG30" s="187">
        <v>50</v>
      </c>
      <c r="AH30" s="187">
        <v>12.5</v>
      </c>
      <c r="AI30" s="187">
        <v>0</v>
      </c>
      <c r="AJ30" s="187">
        <v>54.1</v>
      </c>
      <c r="AK30" s="187">
        <v>59.9</v>
      </c>
      <c r="AL30" s="187">
        <v>0.5</v>
      </c>
      <c r="AM30" s="187">
        <v>68</v>
      </c>
      <c r="AN30" s="187">
        <v>50</v>
      </c>
      <c r="AO30" s="187">
        <v>9.6</v>
      </c>
      <c r="AP30" s="187">
        <v>0.1</v>
      </c>
      <c r="AQ30" s="187">
        <v>50</v>
      </c>
      <c r="AR30" s="187">
        <v>21.1</v>
      </c>
      <c r="AS30" s="187">
        <v>0.2</v>
      </c>
      <c r="AT30" s="187">
        <v>13.7</v>
      </c>
      <c r="AU30" s="187">
        <v>46.6</v>
      </c>
      <c r="AV30" s="187">
        <v>0.1</v>
      </c>
      <c r="AW30" s="187">
        <v>0.5</v>
      </c>
      <c r="AX30" s="187">
        <v>0.1</v>
      </c>
      <c r="AY30" s="187">
        <v>0.6</v>
      </c>
      <c r="AZ30" s="187">
        <v>50</v>
      </c>
      <c r="BA30" s="187">
        <v>53.8</v>
      </c>
      <c r="BB30" s="187">
        <v>50</v>
      </c>
      <c r="BC30" s="187">
        <v>26.7</v>
      </c>
      <c r="BD30" s="187">
        <v>0.5</v>
      </c>
      <c r="BE30" s="187">
        <v>0.4</v>
      </c>
      <c r="BF30" s="187">
        <v>50</v>
      </c>
      <c r="BG30" s="187">
        <v>22.4</v>
      </c>
      <c r="BH30" s="187">
        <v>0.3</v>
      </c>
      <c r="BI30" s="187">
        <v>55.1</v>
      </c>
      <c r="BJ30" s="187">
        <v>100</v>
      </c>
      <c r="BK30" s="143"/>
      <c r="BL30" s="80"/>
      <c r="BM30" s="202">
        <v>39.1</v>
      </c>
      <c r="BN30" s="324">
        <v>30.3</v>
      </c>
      <c r="BO30" s="190">
        <v>33.1</v>
      </c>
    </row>
    <row r="31" spans="1:67" s="8" customFormat="1" ht="16.5" thickBot="1" x14ac:dyDescent="0.3">
      <c r="A31" s="477"/>
      <c r="B31" s="431"/>
      <c r="C31" s="211" t="s">
        <v>29</v>
      </c>
      <c r="D31" s="466"/>
      <c r="E31" s="462"/>
      <c r="F31" s="447"/>
      <c r="G31" s="419"/>
      <c r="H31" s="419"/>
      <c r="I31" s="419"/>
      <c r="J31" s="422"/>
      <c r="K31" s="65" t="s">
        <v>17</v>
      </c>
      <c r="L31" s="373">
        <v>57.7</v>
      </c>
      <c r="M31" s="373">
        <v>65.400000000000006</v>
      </c>
      <c r="N31" s="373">
        <v>62.4</v>
      </c>
      <c r="O31" s="373">
        <v>65.5</v>
      </c>
      <c r="P31" s="373">
        <v>50.1</v>
      </c>
      <c r="Q31" s="373">
        <v>49</v>
      </c>
      <c r="R31" s="373">
        <v>52.3</v>
      </c>
      <c r="S31" s="373">
        <v>0</v>
      </c>
      <c r="T31" s="373">
        <v>0</v>
      </c>
      <c r="U31" s="373">
        <v>0</v>
      </c>
      <c r="V31" s="373">
        <v>79.3</v>
      </c>
      <c r="W31" s="373">
        <v>0</v>
      </c>
      <c r="X31" s="373">
        <v>0</v>
      </c>
      <c r="Y31" s="373">
        <v>25</v>
      </c>
      <c r="Z31" s="373">
        <v>8.8000000000000007</v>
      </c>
      <c r="AA31" s="373">
        <v>20.3</v>
      </c>
      <c r="AB31" s="373">
        <v>51.1</v>
      </c>
      <c r="AC31" s="373">
        <v>51.9</v>
      </c>
      <c r="AD31" s="373">
        <v>0.1</v>
      </c>
      <c r="AE31" s="373">
        <v>5.6</v>
      </c>
      <c r="AF31" s="373">
        <v>0</v>
      </c>
      <c r="AG31" s="373">
        <v>50</v>
      </c>
      <c r="AH31" s="373">
        <v>25</v>
      </c>
      <c r="AI31" s="373">
        <v>0</v>
      </c>
      <c r="AJ31" s="373">
        <v>56</v>
      </c>
      <c r="AK31" s="373">
        <v>36.799999999999997</v>
      </c>
      <c r="AL31" s="373">
        <v>0</v>
      </c>
      <c r="AM31" s="373">
        <v>75</v>
      </c>
      <c r="AN31" s="373">
        <v>100</v>
      </c>
      <c r="AO31" s="373">
        <v>50.3</v>
      </c>
      <c r="AP31" s="373">
        <v>0</v>
      </c>
      <c r="AQ31" s="187">
        <v>50</v>
      </c>
      <c r="AR31" s="373">
        <v>26.7</v>
      </c>
      <c r="AS31" s="373">
        <v>50</v>
      </c>
      <c r="AT31" s="373">
        <v>12.3</v>
      </c>
      <c r="AU31" s="373">
        <v>51.5</v>
      </c>
      <c r="AV31" s="373">
        <v>12.8</v>
      </c>
      <c r="AW31" s="373">
        <v>0</v>
      </c>
      <c r="AX31" s="373">
        <v>0</v>
      </c>
      <c r="AY31" s="373">
        <v>0.3</v>
      </c>
      <c r="AZ31" s="373">
        <v>83.3</v>
      </c>
      <c r="BA31" s="373">
        <v>51.3</v>
      </c>
      <c r="BB31" s="373">
        <v>39.1</v>
      </c>
      <c r="BC31" s="373">
        <v>52.4</v>
      </c>
      <c r="BD31" s="373">
        <v>0</v>
      </c>
      <c r="BE31" s="373">
        <v>25</v>
      </c>
      <c r="BF31" s="373">
        <v>20.3</v>
      </c>
      <c r="BG31" s="373">
        <v>0</v>
      </c>
      <c r="BH31" s="373">
        <v>0</v>
      </c>
      <c r="BI31" s="373">
        <v>25.5</v>
      </c>
      <c r="BJ31" s="373">
        <v>87.3</v>
      </c>
      <c r="BK31" s="143"/>
      <c r="BL31" s="80"/>
      <c r="BM31" s="203">
        <v>52.925613106746717</v>
      </c>
      <c r="BN31" s="325">
        <v>53</v>
      </c>
      <c r="BO31" s="191">
        <v>55.5</v>
      </c>
    </row>
    <row r="32" spans="1:67" s="8" customFormat="1" ht="53.25" customHeight="1" x14ac:dyDescent="0.25">
      <c r="A32" s="477"/>
      <c r="B32" s="431"/>
      <c r="C32" s="288" t="s">
        <v>35</v>
      </c>
      <c r="D32" s="489" t="s">
        <v>150</v>
      </c>
      <c r="E32" s="456" t="s">
        <v>14</v>
      </c>
      <c r="F32" s="493" t="s">
        <v>158</v>
      </c>
      <c r="G32" s="417"/>
      <c r="H32" s="417"/>
      <c r="I32" s="417" t="s">
        <v>15</v>
      </c>
      <c r="J32" s="417" t="s">
        <v>36</v>
      </c>
      <c r="K32" s="338" t="s">
        <v>16</v>
      </c>
      <c r="L32" s="339">
        <v>0</v>
      </c>
      <c r="M32" s="339">
        <v>0</v>
      </c>
      <c r="N32" s="339">
        <v>0</v>
      </c>
      <c r="O32" s="339"/>
      <c r="P32" s="339">
        <v>0</v>
      </c>
      <c r="Q32" s="339">
        <v>0</v>
      </c>
      <c r="R32" s="339">
        <v>0</v>
      </c>
      <c r="S32" s="339">
        <v>0</v>
      </c>
      <c r="T32" s="339">
        <v>0</v>
      </c>
      <c r="U32" s="339">
        <v>0</v>
      </c>
      <c r="V32" s="339">
        <v>0</v>
      </c>
      <c r="W32" s="339">
        <v>0</v>
      </c>
      <c r="X32" s="339">
        <v>0</v>
      </c>
      <c r="Y32" s="339">
        <v>0</v>
      </c>
      <c r="Z32" s="339">
        <v>0</v>
      </c>
      <c r="AA32" s="339">
        <v>0</v>
      </c>
      <c r="AB32" s="339">
        <v>3</v>
      </c>
      <c r="AC32" s="339">
        <v>0</v>
      </c>
      <c r="AD32" s="339">
        <v>0</v>
      </c>
      <c r="AE32" s="339">
        <v>0</v>
      </c>
      <c r="AF32" s="339">
        <v>0</v>
      </c>
      <c r="AG32" s="339">
        <v>1</v>
      </c>
      <c r="AH32" s="339">
        <v>0</v>
      </c>
      <c r="AI32" s="339">
        <v>0</v>
      </c>
      <c r="AJ32" s="339">
        <v>1</v>
      </c>
      <c r="AK32" s="339">
        <v>0</v>
      </c>
      <c r="AL32" s="339">
        <v>1</v>
      </c>
      <c r="AM32" s="339">
        <v>3</v>
      </c>
      <c r="AN32" s="339">
        <v>0</v>
      </c>
      <c r="AO32" s="339">
        <v>0</v>
      </c>
      <c r="AP32" s="339">
        <v>0</v>
      </c>
      <c r="AQ32" s="339">
        <v>0</v>
      </c>
      <c r="AR32" s="339">
        <v>0</v>
      </c>
      <c r="AS32" s="339">
        <v>0</v>
      </c>
      <c r="AT32" s="339">
        <v>0</v>
      </c>
      <c r="AU32" s="339">
        <v>2</v>
      </c>
      <c r="AV32" s="339">
        <v>0</v>
      </c>
      <c r="AW32" s="339">
        <v>0</v>
      </c>
      <c r="AX32" s="339">
        <v>0</v>
      </c>
      <c r="AY32" s="339">
        <v>0</v>
      </c>
      <c r="AZ32" s="339">
        <v>0</v>
      </c>
      <c r="BA32" s="339">
        <v>0</v>
      </c>
      <c r="BB32" s="339">
        <v>2</v>
      </c>
      <c r="BC32" s="339">
        <v>0</v>
      </c>
      <c r="BD32" s="339">
        <v>0</v>
      </c>
      <c r="BE32" s="339">
        <v>0</v>
      </c>
      <c r="BF32" s="339">
        <v>0</v>
      </c>
      <c r="BG32" s="339">
        <v>0</v>
      </c>
      <c r="BH32" s="339">
        <v>0</v>
      </c>
      <c r="BI32" s="339">
        <v>0</v>
      </c>
      <c r="BJ32" s="339">
        <v>0</v>
      </c>
      <c r="BK32" s="80"/>
      <c r="BL32" s="80"/>
      <c r="BM32" s="199"/>
      <c r="BN32" s="321"/>
      <c r="BO32" s="122"/>
    </row>
    <row r="33" spans="1:67" s="8" customFormat="1" x14ac:dyDescent="0.25">
      <c r="A33" s="477"/>
      <c r="B33" s="431"/>
      <c r="C33" s="196" t="s">
        <v>96</v>
      </c>
      <c r="D33" s="490"/>
      <c r="E33" s="457"/>
      <c r="F33" s="494"/>
      <c r="G33" s="418"/>
      <c r="H33" s="418"/>
      <c r="I33" s="418"/>
      <c r="J33" s="418"/>
      <c r="K33" s="56" t="s">
        <v>33</v>
      </c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>
        <v>2</v>
      </c>
      <c r="AC33" s="318"/>
      <c r="AD33" s="318"/>
      <c r="AE33" s="318"/>
      <c r="AF33" s="318"/>
      <c r="AG33" s="318"/>
      <c r="AH33" s="318"/>
      <c r="AI33" s="318"/>
      <c r="AJ33" s="318">
        <v>1</v>
      </c>
      <c r="AK33" s="318"/>
      <c r="AL33" s="318">
        <v>1</v>
      </c>
      <c r="AM33" s="318">
        <v>3</v>
      </c>
      <c r="AN33" s="318"/>
      <c r="AO33" s="318"/>
      <c r="AP33" s="318"/>
      <c r="AQ33" s="318"/>
      <c r="AR33" s="318"/>
      <c r="AS33" s="318"/>
      <c r="AT33" s="318"/>
      <c r="AU33" s="318">
        <v>1</v>
      </c>
      <c r="AV33" s="318"/>
      <c r="AW33" s="318"/>
      <c r="AX33" s="318"/>
      <c r="AY33" s="318"/>
      <c r="AZ33" s="318"/>
      <c r="BA33" s="318"/>
      <c r="BB33" s="318">
        <v>2</v>
      </c>
      <c r="BC33" s="318"/>
      <c r="BD33" s="318"/>
      <c r="BE33" s="318"/>
      <c r="BF33" s="318"/>
      <c r="BG33" s="318"/>
      <c r="BH33" s="318"/>
      <c r="BI33" s="318"/>
      <c r="BJ33" s="318"/>
      <c r="BK33" s="81"/>
      <c r="BL33" s="81"/>
      <c r="BM33" s="204">
        <v>23</v>
      </c>
      <c r="BN33" s="326">
        <v>17</v>
      </c>
      <c r="BO33" s="192">
        <v>10</v>
      </c>
    </row>
    <row r="34" spans="1:67" s="8" customFormat="1" x14ac:dyDescent="0.25">
      <c r="A34" s="477"/>
      <c r="B34" s="431"/>
      <c r="C34" s="196" t="s">
        <v>97</v>
      </c>
      <c r="D34" s="490"/>
      <c r="E34" s="457"/>
      <c r="F34" s="494"/>
      <c r="G34" s="418"/>
      <c r="H34" s="418"/>
      <c r="I34" s="418"/>
      <c r="J34" s="418"/>
      <c r="K34" s="56" t="s">
        <v>33</v>
      </c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>
        <v>1</v>
      </c>
      <c r="AC34" s="179"/>
      <c r="AD34" s="179"/>
      <c r="AE34" s="179"/>
      <c r="AF34" s="179"/>
      <c r="AG34" s="179">
        <v>1</v>
      </c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>
        <v>1</v>
      </c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81"/>
      <c r="BL34" s="81"/>
      <c r="BM34" s="199">
        <v>0</v>
      </c>
      <c r="BN34" s="321">
        <v>0</v>
      </c>
      <c r="BO34" s="192">
        <v>3</v>
      </c>
    </row>
    <row r="35" spans="1:67" s="8" customFormat="1" ht="20.25" customHeight="1" thickBot="1" x14ac:dyDescent="0.3">
      <c r="A35" s="477"/>
      <c r="B35" s="431"/>
      <c r="C35" s="211" t="s">
        <v>91</v>
      </c>
      <c r="D35" s="490"/>
      <c r="E35" s="457"/>
      <c r="F35" s="495"/>
      <c r="G35" s="418"/>
      <c r="H35" s="418"/>
      <c r="I35" s="418"/>
      <c r="J35" s="418"/>
      <c r="K35" s="56" t="s">
        <v>33</v>
      </c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81"/>
      <c r="BL35" s="81"/>
      <c r="BM35" s="199">
        <v>0</v>
      </c>
      <c r="BN35" s="321">
        <v>0</v>
      </c>
      <c r="BO35" s="122">
        <v>0</v>
      </c>
    </row>
    <row r="36" spans="1:67" s="8" customFormat="1" ht="36" x14ac:dyDescent="0.25">
      <c r="A36" s="477"/>
      <c r="B36" s="431"/>
      <c r="C36" s="427" t="s">
        <v>30</v>
      </c>
      <c r="D36" s="460" t="s">
        <v>31</v>
      </c>
      <c r="E36" s="446" t="s">
        <v>14</v>
      </c>
      <c r="F36" s="446" t="s">
        <v>157</v>
      </c>
      <c r="G36" s="417"/>
      <c r="H36" s="417" t="s">
        <v>15</v>
      </c>
      <c r="I36" s="417" t="s">
        <v>15</v>
      </c>
      <c r="J36" s="65" t="s">
        <v>206</v>
      </c>
      <c r="K36" s="338" t="s">
        <v>16</v>
      </c>
      <c r="L36" s="338">
        <v>1</v>
      </c>
      <c r="M36" s="338">
        <v>1</v>
      </c>
      <c r="N36" s="338">
        <v>3</v>
      </c>
      <c r="O36" s="338">
        <v>2</v>
      </c>
      <c r="P36" s="338">
        <v>1</v>
      </c>
      <c r="Q36" s="338">
        <v>2</v>
      </c>
      <c r="R36" s="338">
        <v>1</v>
      </c>
      <c r="S36" s="338">
        <v>1</v>
      </c>
      <c r="T36" s="338">
        <v>0</v>
      </c>
      <c r="U36" s="338">
        <v>1</v>
      </c>
      <c r="V36" s="338">
        <v>1</v>
      </c>
      <c r="W36" s="338">
        <v>1</v>
      </c>
      <c r="X36" s="338">
        <v>1</v>
      </c>
      <c r="Y36" s="338">
        <v>1</v>
      </c>
      <c r="Z36" s="338">
        <v>1</v>
      </c>
      <c r="AA36" s="338">
        <v>1</v>
      </c>
      <c r="AB36" s="338">
        <v>3</v>
      </c>
      <c r="AC36" s="338">
        <v>1</v>
      </c>
      <c r="AD36" s="338">
        <v>1</v>
      </c>
      <c r="AE36" s="338">
        <v>1</v>
      </c>
      <c r="AF36" s="338">
        <v>0</v>
      </c>
      <c r="AG36" s="338">
        <v>1</v>
      </c>
      <c r="AH36" s="338">
        <v>1</v>
      </c>
      <c r="AI36" s="338">
        <v>1</v>
      </c>
      <c r="AJ36" s="338">
        <v>3</v>
      </c>
      <c r="AK36" s="338">
        <v>1</v>
      </c>
      <c r="AL36" s="338">
        <v>3</v>
      </c>
      <c r="AM36" s="338">
        <v>3</v>
      </c>
      <c r="AN36" s="338">
        <v>1</v>
      </c>
      <c r="AO36" s="338">
        <v>2</v>
      </c>
      <c r="AP36" s="338">
        <v>1</v>
      </c>
      <c r="AQ36" s="338">
        <v>1</v>
      </c>
      <c r="AR36" s="338">
        <v>1</v>
      </c>
      <c r="AS36" s="338">
        <v>1</v>
      </c>
      <c r="AT36" s="338">
        <v>1</v>
      </c>
      <c r="AU36" s="338">
        <v>2</v>
      </c>
      <c r="AV36" s="338">
        <v>1</v>
      </c>
      <c r="AW36" s="338">
        <v>1</v>
      </c>
      <c r="AX36" s="338">
        <v>1</v>
      </c>
      <c r="AY36" s="338">
        <v>1</v>
      </c>
      <c r="AZ36" s="338">
        <v>1</v>
      </c>
      <c r="BA36" s="338">
        <v>1</v>
      </c>
      <c r="BB36" s="338">
        <v>1</v>
      </c>
      <c r="BC36" s="338">
        <v>1</v>
      </c>
      <c r="BD36" s="338">
        <v>1</v>
      </c>
      <c r="BE36" s="338">
        <v>1</v>
      </c>
      <c r="BF36" s="338">
        <v>1</v>
      </c>
      <c r="BG36" s="338">
        <v>1</v>
      </c>
      <c r="BH36" s="338">
        <v>1</v>
      </c>
      <c r="BI36" s="338">
        <v>3</v>
      </c>
      <c r="BJ36" s="338">
        <v>1</v>
      </c>
      <c r="BK36" s="80"/>
      <c r="BL36" s="80"/>
      <c r="BM36" s="199"/>
      <c r="BN36" s="321"/>
      <c r="BO36" s="122"/>
    </row>
    <row r="37" spans="1:67" s="8" customFormat="1" ht="36" x14ac:dyDescent="0.25">
      <c r="A37" s="477"/>
      <c r="B37" s="431"/>
      <c r="C37" s="458"/>
      <c r="D37" s="461"/>
      <c r="E37" s="436"/>
      <c r="F37" s="436"/>
      <c r="G37" s="418"/>
      <c r="H37" s="418"/>
      <c r="I37" s="418"/>
      <c r="J37" s="65" t="s">
        <v>141</v>
      </c>
      <c r="K37" s="338" t="s">
        <v>16</v>
      </c>
      <c r="L37" s="338">
        <v>1</v>
      </c>
      <c r="M37" s="338">
        <v>3</v>
      </c>
      <c r="N37" s="338">
        <v>3</v>
      </c>
      <c r="O37" s="338">
        <v>2</v>
      </c>
      <c r="P37" s="338">
        <v>1</v>
      </c>
      <c r="Q37" s="338">
        <v>1</v>
      </c>
      <c r="R37" s="338">
        <v>3</v>
      </c>
      <c r="S37" s="338">
        <v>3</v>
      </c>
      <c r="T37" s="338">
        <v>0</v>
      </c>
      <c r="U37" s="338">
        <v>0</v>
      </c>
      <c r="V37" s="338">
        <v>1</v>
      </c>
      <c r="W37" s="338">
        <v>3</v>
      </c>
      <c r="X37" s="338">
        <v>0</v>
      </c>
      <c r="Y37" s="338">
        <v>0</v>
      </c>
      <c r="Z37" s="338">
        <v>2</v>
      </c>
      <c r="AA37" s="338">
        <v>1</v>
      </c>
      <c r="AB37" s="338">
        <v>2</v>
      </c>
      <c r="AC37" s="338">
        <v>3</v>
      </c>
      <c r="AD37" s="338">
        <v>2</v>
      </c>
      <c r="AE37" s="338">
        <v>0</v>
      </c>
      <c r="AF37" s="338">
        <v>0</v>
      </c>
      <c r="AG37" s="338">
        <v>2</v>
      </c>
      <c r="AH37" s="338">
        <v>3</v>
      </c>
      <c r="AI37" s="338">
        <v>0</v>
      </c>
      <c r="AJ37" s="338">
        <v>2</v>
      </c>
      <c r="AK37" s="338">
        <v>0</v>
      </c>
      <c r="AL37" s="338">
        <v>3</v>
      </c>
      <c r="AM37" s="338">
        <v>3</v>
      </c>
      <c r="AN37" s="338">
        <v>2</v>
      </c>
      <c r="AO37" s="338">
        <v>1</v>
      </c>
      <c r="AP37" s="338">
        <v>0</v>
      </c>
      <c r="AQ37" s="338">
        <v>1</v>
      </c>
      <c r="AR37" s="338">
        <v>3</v>
      </c>
      <c r="AS37" s="338">
        <v>0</v>
      </c>
      <c r="AT37" s="338">
        <v>0</v>
      </c>
      <c r="AU37" s="338">
        <v>2</v>
      </c>
      <c r="AV37" s="338">
        <v>2</v>
      </c>
      <c r="AW37" s="338">
        <v>0</v>
      </c>
      <c r="AX37" s="338">
        <v>0</v>
      </c>
      <c r="AY37" s="338">
        <v>0</v>
      </c>
      <c r="AZ37" s="338">
        <v>3</v>
      </c>
      <c r="BA37" s="338">
        <v>3</v>
      </c>
      <c r="BB37" s="338">
        <v>3</v>
      </c>
      <c r="BC37" s="338">
        <v>2</v>
      </c>
      <c r="BD37" s="338">
        <v>0</v>
      </c>
      <c r="BE37" s="338">
        <v>3</v>
      </c>
      <c r="BF37" s="338">
        <v>0</v>
      </c>
      <c r="BG37" s="338">
        <v>2</v>
      </c>
      <c r="BH37" s="338">
        <v>3</v>
      </c>
      <c r="BI37" s="338">
        <v>3</v>
      </c>
      <c r="BJ37" s="338">
        <v>0</v>
      </c>
      <c r="BK37" s="80"/>
      <c r="BL37" s="80"/>
      <c r="BM37" s="199"/>
      <c r="BN37" s="321"/>
      <c r="BO37" s="122"/>
    </row>
    <row r="38" spans="1:67" s="8" customFormat="1" ht="24" x14ac:dyDescent="0.25">
      <c r="A38" s="477"/>
      <c r="B38" s="431"/>
      <c r="C38" s="459"/>
      <c r="D38" s="461"/>
      <c r="E38" s="436"/>
      <c r="F38" s="436"/>
      <c r="G38" s="418"/>
      <c r="H38" s="418"/>
      <c r="I38" s="418"/>
      <c r="J38" s="65" t="s">
        <v>118</v>
      </c>
      <c r="K38" s="338" t="s">
        <v>16</v>
      </c>
      <c r="L38" s="338">
        <v>0</v>
      </c>
      <c r="M38" s="338">
        <v>0</v>
      </c>
      <c r="N38" s="338">
        <v>1</v>
      </c>
      <c r="O38" s="338">
        <v>0</v>
      </c>
      <c r="P38" s="338">
        <v>0</v>
      </c>
      <c r="Q38" s="338">
        <v>0</v>
      </c>
      <c r="R38" s="338">
        <v>0</v>
      </c>
      <c r="S38" s="338">
        <v>0</v>
      </c>
      <c r="T38" s="338">
        <v>0</v>
      </c>
      <c r="U38" s="338">
        <v>0</v>
      </c>
      <c r="V38" s="338">
        <v>0</v>
      </c>
      <c r="W38" s="338">
        <v>0</v>
      </c>
      <c r="X38" s="338">
        <v>0</v>
      </c>
      <c r="Y38" s="338">
        <v>0</v>
      </c>
      <c r="Z38" s="338">
        <v>1</v>
      </c>
      <c r="AA38" s="338">
        <v>0</v>
      </c>
      <c r="AB38" s="338">
        <v>1</v>
      </c>
      <c r="AC38" s="338">
        <v>2</v>
      </c>
      <c r="AD38" s="338">
        <v>1</v>
      </c>
      <c r="AE38" s="338">
        <v>0</v>
      </c>
      <c r="AF38" s="338">
        <v>0</v>
      </c>
      <c r="AG38" s="338">
        <v>0</v>
      </c>
      <c r="AH38" s="338">
        <v>0</v>
      </c>
      <c r="AI38" s="338">
        <v>0</v>
      </c>
      <c r="AJ38" s="338">
        <v>0</v>
      </c>
      <c r="AK38" s="338">
        <v>0</v>
      </c>
      <c r="AL38" s="338">
        <v>0</v>
      </c>
      <c r="AM38" s="338">
        <v>4</v>
      </c>
      <c r="AN38" s="338">
        <v>0</v>
      </c>
      <c r="AO38" s="338">
        <v>0</v>
      </c>
      <c r="AP38" s="338">
        <v>0</v>
      </c>
      <c r="AQ38" s="338">
        <v>0</v>
      </c>
      <c r="AR38" s="338">
        <v>0</v>
      </c>
      <c r="AS38" s="338">
        <v>0</v>
      </c>
      <c r="AT38" s="338">
        <v>0</v>
      </c>
      <c r="AU38" s="338">
        <v>0</v>
      </c>
      <c r="AV38" s="338">
        <v>0</v>
      </c>
      <c r="AW38" s="338">
        <v>0</v>
      </c>
      <c r="AX38" s="338">
        <v>0</v>
      </c>
      <c r="AY38" s="338">
        <v>0</v>
      </c>
      <c r="AZ38" s="338">
        <v>0</v>
      </c>
      <c r="BA38" s="338">
        <v>0</v>
      </c>
      <c r="BB38" s="338">
        <v>1</v>
      </c>
      <c r="BC38" s="338">
        <v>0</v>
      </c>
      <c r="BD38" s="338">
        <v>0</v>
      </c>
      <c r="BE38" s="338">
        <v>0</v>
      </c>
      <c r="BF38" s="338">
        <v>0</v>
      </c>
      <c r="BG38" s="338">
        <v>0</v>
      </c>
      <c r="BH38" s="338">
        <v>0</v>
      </c>
      <c r="BI38" s="338">
        <v>2</v>
      </c>
      <c r="BJ38" s="338">
        <v>0</v>
      </c>
      <c r="BK38" s="80"/>
      <c r="BL38" s="80"/>
      <c r="BM38" s="199"/>
      <c r="BN38" s="321"/>
      <c r="BO38" s="122"/>
    </row>
    <row r="39" spans="1:67" s="8" customFormat="1" ht="22.5" customHeight="1" x14ac:dyDescent="0.25">
      <c r="A39" s="477"/>
      <c r="B39" s="431"/>
      <c r="C39" s="196" t="s">
        <v>32</v>
      </c>
      <c r="D39" s="461"/>
      <c r="E39" s="457"/>
      <c r="F39" s="436"/>
      <c r="G39" s="418"/>
      <c r="H39" s="418"/>
      <c r="I39" s="418"/>
      <c r="J39" s="417"/>
      <c r="K39" s="333" t="s">
        <v>17</v>
      </c>
      <c r="L39" s="333">
        <v>16.467065868263472</v>
      </c>
      <c r="M39" s="333">
        <v>2.904564315352697</v>
      </c>
      <c r="N39" s="333">
        <v>36.656891495601172</v>
      </c>
      <c r="O39" s="333">
        <v>33.514986376021803</v>
      </c>
      <c r="P39" s="333">
        <v>20.11173184357542</v>
      </c>
      <c r="Q39" s="333">
        <v>27.225130890052355</v>
      </c>
      <c r="R39" s="333">
        <v>11.656441717791409</v>
      </c>
      <c r="S39" s="333">
        <v>16.042780748663102</v>
      </c>
      <c r="T39" s="333">
        <v>0</v>
      </c>
      <c r="U39" s="333">
        <v>4.7619047619047619</v>
      </c>
      <c r="V39" s="333">
        <v>17.142857142857142</v>
      </c>
      <c r="W39" s="333">
        <v>2.643171806167401</v>
      </c>
      <c r="X39" s="333">
        <v>14.835164835164836</v>
      </c>
      <c r="Y39" s="333">
        <v>7.1129707112970717</v>
      </c>
      <c r="Z39" s="333">
        <v>12.156862745098039</v>
      </c>
      <c r="AA39" s="333">
        <v>14.655172413793101</v>
      </c>
      <c r="AB39" s="333">
        <v>62.048192771084345</v>
      </c>
      <c r="AC39" s="333">
        <v>19.925512104283055</v>
      </c>
      <c r="AD39" s="333">
        <v>20.887728459530024</v>
      </c>
      <c r="AE39" s="333">
        <v>7.4534161490683228</v>
      </c>
      <c r="AF39" s="333">
        <v>0</v>
      </c>
      <c r="AG39" s="333">
        <v>11.111111111111111</v>
      </c>
      <c r="AH39" s="333">
        <v>16.981132075471699</v>
      </c>
      <c r="AI39" s="333">
        <v>5.4187192118226601</v>
      </c>
      <c r="AJ39" s="333">
        <v>51.211072664359861</v>
      </c>
      <c r="AK39" s="333">
        <v>8.9820359281437128</v>
      </c>
      <c r="AL39" s="333">
        <v>50.814332247557005</v>
      </c>
      <c r="AM39" s="333">
        <v>80.997624703087894</v>
      </c>
      <c r="AN39" s="333">
        <v>15</v>
      </c>
      <c r="AO39" s="333">
        <v>28.35820895522388</v>
      </c>
      <c r="AP39" s="333">
        <v>3.125</v>
      </c>
      <c r="AQ39" s="333">
        <v>19.708029197080293</v>
      </c>
      <c r="AR39" s="333">
        <v>13.165266106442578</v>
      </c>
      <c r="AS39" s="333">
        <v>3.225806451612903</v>
      </c>
      <c r="AT39" s="333">
        <v>5.6910569105691051</v>
      </c>
      <c r="AU39" s="333">
        <v>37.731481481481481</v>
      </c>
      <c r="AV39" s="333">
        <v>7.5268817204301079</v>
      </c>
      <c r="AW39" s="333">
        <v>18.032786885245901</v>
      </c>
      <c r="AX39" s="333">
        <v>3.0150753768844218</v>
      </c>
      <c r="AY39" s="333">
        <v>12.5</v>
      </c>
      <c r="AZ39" s="333">
        <v>7.291666666666667</v>
      </c>
      <c r="BA39" s="333">
        <v>9.9616858237547881</v>
      </c>
      <c r="BB39" s="333">
        <v>23.717948717948715</v>
      </c>
      <c r="BC39" s="333">
        <v>10.303030303030303</v>
      </c>
      <c r="BD39" s="333">
        <v>14.948453608247423</v>
      </c>
      <c r="BE39" s="333">
        <v>6.9105691056910574</v>
      </c>
      <c r="BF39" s="333">
        <v>12.8526645768025</v>
      </c>
      <c r="BG39" s="333">
        <v>11.02661596958175</v>
      </c>
      <c r="BH39" s="333">
        <v>16.171617161716171</v>
      </c>
      <c r="BI39" s="333">
        <v>48.375451263537904</v>
      </c>
      <c r="BJ39" s="333">
        <v>6.666666666666667</v>
      </c>
      <c r="BK39" s="143"/>
      <c r="BL39" s="80"/>
      <c r="BM39" s="201">
        <v>23.2</v>
      </c>
      <c r="BN39" s="323">
        <v>24.1</v>
      </c>
      <c r="BO39" s="189">
        <v>18.5</v>
      </c>
    </row>
    <row r="40" spans="1:67" s="8" customFormat="1" ht="69.75" customHeight="1" x14ac:dyDescent="0.25">
      <c r="A40" s="477"/>
      <c r="B40" s="431"/>
      <c r="C40" s="196" t="s">
        <v>26</v>
      </c>
      <c r="D40" s="78" t="s">
        <v>196</v>
      </c>
      <c r="E40" s="457"/>
      <c r="F40" s="436"/>
      <c r="G40" s="418"/>
      <c r="H40" s="418"/>
      <c r="I40" s="418"/>
      <c r="J40" s="418"/>
      <c r="K40" s="56" t="s">
        <v>17</v>
      </c>
      <c r="L40" s="333">
        <v>16.666666666666664</v>
      </c>
      <c r="M40" s="333">
        <v>100</v>
      </c>
      <c r="N40" s="333">
        <v>60</v>
      </c>
      <c r="O40" s="333">
        <v>46.808510638297875</v>
      </c>
      <c r="P40" s="333">
        <v>14.285714285714285</v>
      </c>
      <c r="Q40" s="333">
        <v>25</v>
      </c>
      <c r="R40" s="333">
        <v>66.666666666666657</v>
      </c>
      <c r="S40" s="333">
        <v>87.5</v>
      </c>
      <c r="T40" s="333">
        <v>0</v>
      </c>
      <c r="U40" s="333">
        <v>0</v>
      </c>
      <c r="V40" s="333">
        <v>22.222222222222221</v>
      </c>
      <c r="W40" s="333">
        <v>100</v>
      </c>
      <c r="X40" s="333">
        <v>0</v>
      </c>
      <c r="Y40" s="333">
        <v>0</v>
      </c>
      <c r="Z40" s="333">
        <v>40</v>
      </c>
      <c r="AA40" s="333">
        <v>22.222222222222221</v>
      </c>
      <c r="AB40" s="333">
        <v>43.689320388349515</v>
      </c>
      <c r="AC40" s="333">
        <v>68.181818181818173</v>
      </c>
      <c r="AD40" s="333">
        <v>34.615384615384613</v>
      </c>
      <c r="AE40" s="333">
        <v>0</v>
      </c>
      <c r="AF40" s="333">
        <v>0</v>
      </c>
      <c r="AG40" s="333">
        <v>40</v>
      </c>
      <c r="AH40" s="333">
        <v>55.555555555555557</v>
      </c>
      <c r="AI40" s="333">
        <v>0</v>
      </c>
      <c r="AJ40" s="333">
        <v>42.592592592592595</v>
      </c>
      <c r="AK40" s="333">
        <v>0</v>
      </c>
      <c r="AL40" s="333">
        <v>76.923076923076934</v>
      </c>
      <c r="AM40" s="333">
        <v>66.081871345029242</v>
      </c>
      <c r="AN40" s="333">
        <v>44.444444444444443</v>
      </c>
      <c r="AO40" s="333">
        <v>25</v>
      </c>
      <c r="AP40" s="333">
        <v>0</v>
      </c>
      <c r="AQ40" s="333">
        <v>25</v>
      </c>
      <c r="AR40" s="333">
        <v>66.666666666666657</v>
      </c>
      <c r="AS40" s="333">
        <v>0</v>
      </c>
      <c r="AT40" s="333">
        <v>0</v>
      </c>
      <c r="AU40" s="333">
        <v>45.454545454545453</v>
      </c>
      <c r="AV40" s="333">
        <v>33.333333333333329</v>
      </c>
      <c r="AW40" s="333">
        <v>0</v>
      </c>
      <c r="AX40" s="333">
        <v>0</v>
      </c>
      <c r="AY40" s="333">
        <v>0</v>
      </c>
      <c r="AZ40" s="333">
        <v>100</v>
      </c>
      <c r="BA40" s="333">
        <v>100</v>
      </c>
      <c r="BB40" s="333">
        <v>66.666666666666657</v>
      </c>
      <c r="BC40" s="333">
        <v>37.5</v>
      </c>
      <c r="BD40" s="333">
        <v>0</v>
      </c>
      <c r="BE40" s="333">
        <v>50</v>
      </c>
      <c r="BF40" s="333">
        <v>0</v>
      </c>
      <c r="BG40" s="333">
        <v>40</v>
      </c>
      <c r="BH40" s="333">
        <v>57.142857142857139</v>
      </c>
      <c r="BI40" s="333">
        <v>56.000000000000007</v>
      </c>
      <c r="BJ40" s="333">
        <v>0</v>
      </c>
      <c r="BK40" s="143"/>
      <c r="BL40" s="80"/>
      <c r="BM40" s="201">
        <v>49</v>
      </c>
      <c r="BN40" s="323">
        <v>43.7</v>
      </c>
      <c r="BO40" s="189">
        <v>51.4</v>
      </c>
    </row>
    <row r="41" spans="1:67" s="8" customFormat="1" ht="65.25" customHeight="1" thickBot="1" x14ac:dyDescent="0.3">
      <c r="A41" s="477"/>
      <c r="B41" s="431"/>
      <c r="C41" s="211" t="s">
        <v>27</v>
      </c>
      <c r="D41" s="78" t="s">
        <v>201</v>
      </c>
      <c r="E41" s="437"/>
      <c r="F41" s="447"/>
      <c r="G41" s="419"/>
      <c r="H41" s="419"/>
      <c r="I41" s="419"/>
      <c r="J41" s="419"/>
      <c r="K41" s="56" t="s">
        <v>17</v>
      </c>
      <c r="L41" s="333">
        <v>0</v>
      </c>
      <c r="M41" s="333">
        <v>0</v>
      </c>
      <c r="N41" s="333">
        <v>25</v>
      </c>
      <c r="O41" s="333">
        <v>0</v>
      </c>
      <c r="P41" s="333">
        <v>0</v>
      </c>
      <c r="Q41" s="333">
        <v>0</v>
      </c>
      <c r="R41" s="333">
        <v>0</v>
      </c>
      <c r="S41" s="333">
        <v>0</v>
      </c>
      <c r="T41" s="333">
        <v>0</v>
      </c>
      <c r="U41" s="333">
        <v>0</v>
      </c>
      <c r="V41" s="333">
        <v>0</v>
      </c>
      <c r="W41" s="333">
        <v>0</v>
      </c>
      <c r="X41" s="333">
        <v>0</v>
      </c>
      <c r="Y41" s="333">
        <v>0</v>
      </c>
      <c r="Z41" s="333">
        <v>50</v>
      </c>
      <c r="AA41" s="333">
        <v>0</v>
      </c>
      <c r="AB41" s="333">
        <v>7.1428571428571423</v>
      </c>
      <c r="AC41" s="333">
        <v>33.333333333333329</v>
      </c>
      <c r="AD41" s="333">
        <v>33.333333333333329</v>
      </c>
      <c r="AE41" s="333">
        <v>0</v>
      </c>
      <c r="AF41" s="333">
        <v>0</v>
      </c>
      <c r="AG41" s="333">
        <v>0</v>
      </c>
      <c r="AH41" s="333">
        <v>0</v>
      </c>
      <c r="AI41" s="333">
        <v>0</v>
      </c>
      <c r="AJ41" s="333">
        <v>0</v>
      </c>
      <c r="AK41" s="333">
        <v>0</v>
      </c>
      <c r="AL41" s="333">
        <v>0</v>
      </c>
      <c r="AM41" s="333">
        <v>10.810810810810811</v>
      </c>
      <c r="AN41" s="333">
        <v>0</v>
      </c>
      <c r="AO41" s="333">
        <v>0</v>
      </c>
      <c r="AP41" s="333">
        <v>0</v>
      </c>
      <c r="AQ41" s="333">
        <v>0</v>
      </c>
      <c r="AR41" s="333">
        <v>0</v>
      </c>
      <c r="AS41" s="333">
        <v>0</v>
      </c>
      <c r="AT41" s="333">
        <v>0</v>
      </c>
      <c r="AU41" s="333">
        <v>0</v>
      </c>
      <c r="AV41" s="333">
        <v>0</v>
      </c>
      <c r="AW41" s="333">
        <v>0</v>
      </c>
      <c r="AX41" s="333">
        <v>0</v>
      </c>
      <c r="AY41" s="333">
        <v>0</v>
      </c>
      <c r="AZ41" s="333">
        <v>0</v>
      </c>
      <c r="BA41" s="333">
        <v>0</v>
      </c>
      <c r="BB41" s="333">
        <v>33.333333333333329</v>
      </c>
      <c r="BC41" s="333">
        <v>0</v>
      </c>
      <c r="BD41" s="333">
        <v>0</v>
      </c>
      <c r="BE41" s="333">
        <v>0</v>
      </c>
      <c r="BF41" s="333">
        <v>0</v>
      </c>
      <c r="BG41" s="333">
        <v>0</v>
      </c>
      <c r="BH41" s="333">
        <v>0</v>
      </c>
      <c r="BI41" s="333">
        <v>20</v>
      </c>
      <c r="BJ41" s="333">
        <v>0</v>
      </c>
      <c r="BK41" s="143">
        <v>13</v>
      </c>
      <c r="BL41" s="80"/>
      <c r="BM41" s="205">
        <v>11</v>
      </c>
      <c r="BN41" s="327">
        <v>9.4</v>
      </c>
      <c r="BO41" s="193">
        <v>11.6</v>
      </c>
    </row>
    <row r="42" spans="1:67" s="8" customFormat="1" ht="48.75" customHeight="1" x14ac:dyDescent="0.25">
      <c r="A42" s="477"/>
      <c r="B42" s="431"/>
      <c r="C42" s="427" t="s">
        <v>34</v>
      </c>
      <c r="D42" s="478" t="s">
        <v>58</v>
      </c>
      <c r="E42" s="446" t="s">
        <v>14</v>
      </c>
      <c r="F42" s="446" t="s">
        <v>157</v>
      </c>
      <c r="G42" s="417"/>
      <c r="H42" s="417" t="s">
        <v>15</v>
      </c>
      <c r="I42" s="417" t="s">
        <v>15</v>
      </c>
      <c r="J42" s="65" t="s">
        <v>264</v>
      </c>
      <c r="K42" s="337" t="s">
        <v>16</v>
      </c>
      <c r="L42" s="338">
        <v>1</v>
      </c>
      <c r="M42" s="338">
        <v>1</v>
      </c>
      <c r="N42" s="338">
        <v>1</v>
      </c>
      <c r="O42" s="338">
        <v>1</v>
      </c>
      <c r="P42" s="338">
        <v>1</v>
      </c>
      <c r="Q42" s="338">
        <v>1</v>
      </c>
      <c r="R42" s="338">
        <v>1</v>
      </c>
      <c r="S42" s="338">
        <v>1</v>
      </c>
      <c r="T42" s="338">
        <v>0</v>
      </c>
      <c r="U42" s="338">
        <v>0</v>
      </c>
      <c r="V42" s="338">
        <v>1</v>
      </c>
      <c r="W42" s="338">
        <v>0</v>
      </c>
      <c r="X42" s="338">
        <v>0</v>
      </c>
      <c r="Y42" s="338">
        <v>0</v>
      </c>
      <c r="Z42" s="338">
        <v>1</v>
      </c>
      <c r="AA42" s="338">
        <v>1</v>
      </c>
      <c r="AB42" s="338">
        <v>1</v>
      </c>
      <c r="AC42" s="338">
        <v>1</v>
      </c>
      <c r="AD42" s="338">
        <v>1</v>
      </c>
      <c r="AE42" s="338">
        <v>0</v>
      </c>
      <c r="AF42" s="338">
        <v>0</v>
      </c>
      <c r="AG42" s="338">
        <v>1</v>
      </c>
      <c r="AH42" s="338">
        <v>1</v>
      </c>
      <c r="AI42" s="338">
        <v>0</v>
      </c>
      <c r="AJ42" s="338">
        <v>1</v>
      </c>
      <c r="AK42" s="338">
        <v>0</v>
      </c>
      <c r="AL42" s="338">
        <v>1</v>
      </c>
      <c r="AM42" s="338">
        <v>1</v>
      </c>
      <c r="AN42" s="338">
        <v>1</v>
      </c>
      <c r="AO42" s="338">
        <v>1</v>
      </c>
      <c r="AP42" s="338">
        <v>0</v>
      </c>
      <c r="AQ42" s="338">
        <v>1</v>
      </c>
      <c r="AR42" s="338">
        <v>1</v>
      </c>
      <c r="AS42" s="338">
        <v>0</v>
      </c>
      <c r="AT42" s="338">
        <v>0</v>
      </c>
      <c r="AU42" s="338">
        <v>1</v>
      </c>
      <c r="AV42" s="338">
        <v>1</v>
      </c>
      <c r="AW42" s="338">
        <v>1</v>
      </c>
      <c r="AX42" s="338">
        <v>0</v>
      </c>
      <c r="AY42" s="338">
        <v>0</v>
      </c>
      <c r="AZ42" s="338">
        <v>0</v>
      </c>
      <c r="BA42" s="338">
        <v>1</v>
      </c>
      <c r="BB42" s="338">
        <v>1</v>
      </c>
      <c r="BC42" s="338">
        <v>1</v>
      </c>
      <c r="BD42" s="338">
        <v>1</v>
      </c>
      <c r="BE42" s="338">
        <v>1</v>
      </c>
      <c r="BF42" s="338">
        <v>1</v>
      </c>
      <c r="BG42" s="338">
        <v>1</v>
      </c>
      <c r="BH42" s="338">
        <v>1</v>
      </c>
      <c r="BI42" s="338">
        <v>1</v>
      </c>
      <c r="BJ42" s="338">
        <v>0</v>
      </c>
      <c r="BK42" s="80"/>
      <c r="BL42" s="80"/>
      <c r="BM42" s="199"/>
      <c r="BN42" s="321"/>
      <c r="BO42" s="122"/>
    </row>
    <row r="43" spans="1:67" s="8" customFormat="1" ht="48.75" customHeight="1" x14ac:dyDescent="0.25">
      <c r="A43" s="477"/>
      <c r="B43" s="431"/>
      <c r="C43" s="428"/>
      <c r="D43" s="434"/>
      <c r="E43" s="436"/>
      <c r="F43" s="436"/>
      <c r="G43" s="418"/>
      <c r="H43" s="418"/>
      <c r="I43" s="418"/>
      <c r="J43" s="65" t="s">
        <v>119</v>
      </c>
      <c r="K43" s="337" t="s">
        <v>16</v>
      </c>
      <c r="L43" s="338">
        <v>0</v>
      </c>
      <c r="M43" s="338">
        <v>0</v>
      </c>
      <c r="N43" s="338">
        <v>0</v>
      </c>
      <c r="O43" s="338">
        <v>0</v>
      </c>
      <c r="P43" s="338">
        <v>0</v>
      </c>
      <c r="Q43" s="338">
        <v>0</v>
      </c>
      <c r="R43" s="338">
        <v>0</v>
      </c>
      <c r="S43" s="338">
        <v>0</v>
      </c>
      <c r="T43" s="338">
        <v>0</v>
      </c>
      <c r="U43" s="338">
        <v>0</v>
      </c>
      <c r="V43" s="338">
        <v>0</v>
      </c>
      <c r="W43" s="338">
        <v>0</v>
      </c>
      <c r="X43" s="338">
        <v>0</v>
      </c>
      <c r="Y43" s="338">
        <v>0</v>
      </c>
      <c r="Z43" s="338">
        <v>0</v>
      </c>
      <c r="AA43" s="338">
        <v>0</v>
      </c>
      <c r="AB43" s="338">
        <v>0</v>
      </c>
      <c r="AC43" s="338">
        <v>0</v>
      </c>
      <c r="AD43" s="338">
        <v>0</v>
      </c>
      <c r="AE43" s="338">
        <v>0</v>
      </c>
      <c r="AF43" s="338">
        <v>0</v>
      </c>
      <c r="AG43" s="338">
        <v>0</v>
      </c>
      <c r="AH43" s="338">
        <v>0</v>
      </c>
      <c r="AI43" s="338">
        <v>0</v>
      </c>
      <c r="AJ43" s="338">
        <v>0</v>
      </c>
      <c r="AK43" s="338">
        <v>0</v>
      </c>
      <c r="AL43" s="338">
        <v>0</v>
      </c>
      <c r="AM43" s="338">
        <v>0</v>
      </c>
      <c r="AN43" s="338">
        <v>0</v>
      </c>
      <c r="AO43" s="338">
        <v>0</v>
      </c>
      <c r="AP43" s="338">
        <v>0</v>
      </c>
      <c r="AQ43" s="338">
        <v>0</v>
      </c>
      <c r="AR43" s="338">
        <v>0</v>
      </c>
      <c r="AS43" s="338">
        <v>0</v>
      </c>
      <c r="AT43" s="338">
        <v>0</v>
      </c>
      <c r="AU43" s="338">
        <v>0</v>
      </c>
      <c r="AV43" s="338">
        <v>0</v>
      </c>
      <c r="AW43" s="338">
        <v>0</v>
      </c>
      <c r="AX43" s="338">
        <v>0</v>
      </c>
      <c r="AY43" s="338">
        <v>0</v>
      </c>
      <c r="AZ43" s="338">
        <v>0</v>
      </c>
      <c r="BA43" s="338">
        <v>0</v>
      </c>
      <c r="BB43" s="338">
        <v>0</v>
      </c>
      <c r="BC43" s="338">
        <v>0</v>
      </c>
      <c r="BD43" s="338">
        <v>0</v>
      </c>
      <c r="BE43" s="338">
        <v>0</v>
      </c>
      <c r="BF43" s="338">
        <v>0</v>
      </c>
      <c r="BG43" s="338">
        <v>0</v>
      </c>
      <c r="BH43" s="338">
        <v>0</v>
      </c>
      <c r="BI43" s="338">
        <v>0</v>
      </c>
      <c r="BJ43" s="338">
        <v>0</v>
      </c>
      <c r="BK43" s="80"/>
      <c r="BL43" s="80"/>
      <c r="BM43" s="199"/>
      <c r="BN43" s="321"/>
      <c r="BO43" s="122"/>
    </row>
    <row r="44" spans="1:67" s="8" customFormat="1" ht="32.25" customHeight="1" x14ac:dyDescent="0.25">
      <c r="A44" s="477"/>
      <c r="B44" s="431"/>
      <c r="C44" s="429"/>
      <c r="D44" s="434"/>
      <c r="E44" s="436"/>
      <c r="F44" s="436"/>
      <c r="G44" s="418"/>
      <c r="H44" s="418"/>
      <c r="I44" s="418"/>
      <c r="J44" s="65" t="s">
        <v>120</v>
      </c>
      <c r="K44" s="337" t="s">
        <v>16</v>
      </c>
      <c r="L44" s="338">
        <v>0</v>
      </c>
      <c r="M44" s="338">
        <v>0</v>
      </c>
      <c r="N44" s="338">
        <v>0</v>
      </c>
      <c r="O44" s="338">
        <v>0</v>
      </c>
      <c r="P44" s="338">
        <v>0</v>
      </c>
      <c r="Q44" s="338">
        <v>0</v>
      </c>
      <c r="R44" s="338">
        <v>0</v>
      </c>
      <c r="S44" s="338">
        <v>0</v>
      </c>
      <c r="T44" s="338">
        <v>0</v>
      </c>
      <c r="U44" s="338">
        <v>0</v>
      </c>
      <c r="V44" s="338">
        <v>0</v>
      </c>
      <c r="W44" s="338">
        <v>0</v>
      </c>
      <c r="X44" s="338">
        <v>0</v>
      </c>
      <c r="Y44" s="338">
        <v>0</v>
      </c>
      <c r="Z44" s="338">
        <v>0</v>
      </c>
      <c r="AA44" s="338">
        <v>0</v>
      </c>
      <c r="AB44" s="338">
        <v>1</v>
      </c>
      <c r="AC44" s="338">
        <v>1</v>
      </c>
      <c r="AD44" s="338">
        <v>0</v>
      </c>
      <c r="AE44" s="338">
        <v>0</v>
      </c>
      <c r="AF44" s="338">
        <v>0</v>
      </c>
      <c r="AG44" s="338">
        <v>0</v>
      </c>
      <c r="AH44" s="338">
        <v>0</v>
      </c>
      <c r="AI44" s="338">
        <v>0</v>
      </c>
      <c r="AJ44" s="338">
        <v>0</v>
      </c>
      <c r="AK44" s="338">
        <v>0</v>
      </c>
      <c r="AL44" s="338">
        <v>0</v>
      </c>
      <c r="AM44" s="338">
        <v>0</v>
      </c>
      <c r="AN44" s="338">
        <v>0</v>
      </c>
      <c r="AO44" s="338">
        <v>0</v>
      </c>
      <c r="AP44" s="338">
        <v>0</v>
      </c>
      <c r="AQ44" s="338">
        <v>0</v>
      </c>
      <c r="AR44" s="338">
        <v>0</v>
      </c>
      <c r="AS44" s="338">
        <v>0</v>
      </c>
      <c r="AT44" s="338">
        <v>0</v>
      </c>
      <c r="AU44" s="338">
        <v>0</v>
      </c>
      <c r="AV44" s="338">
        <v>0</v>
      </c>
      <c r="AW44" s="338">
        <v>0</v>
      </c>
      <c r="AX44" s="338">
        <v>0</v>
      </c>
      <c r="AY44" s="338">
        <v>0</v>
      </c>
      <c r="AZ44" s="338">
        <v>0</v>
      </c>
      <c r="BA44" s="338">
        <v>0</v>
      </c>
      <c r="BB44" s="338">
        <v>1</v>
      </c>
      <c r="BC44" s="338">
        <v>0</v>
      </c>
      <c r="BD44" s="338">
        <v>0</v>
      </c>
      <c r="BE44" s="338">
        <v>0</v>
      </c>
      <c r="BF44" s="338">
        <v>0</v>
      </c>
      <c r="BG44" s="338">
        <v>0</v>
      </c>
      <c r="BH44" s="338">
        <v>0</v>
      </c>
      <c r="BI44" s="338">
        <v>1</v>
      </c>
      <c r="BJ44" s="338">
        <v>0</v>
      </c>
      <c r="BK44" s="80"/>
      <c r="BL44" s="80"/>
      <c r="BM44" s="199"/>
      <c r="BN44" s="321"/>
      <c r="BO44" s="122"/>
    </row>
    <row r="45" spans="1:67" s="8" customFormat="1" x14ac:dyDescent="0.25">
      <c r="A45" s="477"/>
      <c r="B45" s="431"/>
      <c r="C45" s="196" t="s">
        <v>32</v>
      </c>
      <c r="D45" s="479"/>
      <c r="E45" s="457"/>
      <c r="F45" s="436"/>
      <c r="G45" s="418"/>
      <c r="H45" s="418"/>
      <c r="I45" s="418"/>
      <c r="J45" s="417"/>
      <c r="K45" s="65" t="s">
        <v>17</v>
      </c>
      <c r="L45" s="334">
        <v>0.21802325581395349</v>
      </c>
      <c r="M45" s="334">
        <v>7.2674418604651167E-2</v>
      </c>
      <c r="N45" s="334">
        <v>1.2718023255813953</v>
      </c>
      <c r="O45" s="334">
        <v>1.7078488372093021</v>
      </c>
      <c r="P45" s="334">
        <v>0.25436046511627908</v>
      </c>
      <c r="Q45" s="334">
        <v>0.29069767441860467</v>
      </c>
      <c r="R45" s="334">
        <v>0.21802325581395349</v>
      </c>
      <c r="S45" s="334">
        <v>0.29069767441860467</v>
      </c>
      <c r="T45" s="334">
        <v>0</v>
      </c>
      <c r="U45" s="334">
        <v>0</v>
      </c>
      <c r="V45" s="334">
        <v>0.32703488372093026</v>
      </c>
      <c r="W45" s="334">
        <v>3.6337209302325583E-2</v>
      </c>
      <c r="X45" s="334">
        <v>0</v>
      </c>
      <c r="Y45" s="334">
        <v>0</v>
      </c>
      <c r="Z45" s="334">
        <v>0.36337209302325579</v>
      </c>
      <c r="AA45" s="334">
        <v>0.32703488372093026</v>
      </c>
      <c r="AB45" s="334">
        <v>3.7427325581395348</v>
      </c>
      <c r="AC45" s="334">
        <v>0.79941860465116288</v>
      </c>
      <c r="AD45" s="334">
        <v>0.94476744186046502</v>
      </c>
      <c r="AE45" s="334">
        <v>0</v>
      </c>
      <c r="AF45" s="334">
        <v>0</v>
      </c>
      <c r="AG45" s="334">
        <v>0.1816860465116279</v>
      </c>
      <c r="AH45" s="334">
        <v>0.32703488372093026</v>
      </c>
      <c r="AI45" s="334">
        <v>0</v>
      </c>
      <c r="AJ45" s="334">
        <v>1.9622093023255813</v>
      </c>
      <c r="AK45" s="334">
        <v>0</v>
      </c>
      <c r="AL45" s="334">
        <v>0.94476744186046502</v>
      </c>
      <c r="AM45" s="334">
        <v>6.2136627906976747</v>
      </c>
      <c r="AN45" s="334">
        <v>0.32703488372093026</v>
      </c>
      <c r="AO45" s="334">
        <v>0.87209302325581395</v>
      </c>
      <c r="AP45" s="334">
        <v>0</v>
      </c>
      <c r="AQ45" s="334">
        <v>0.14534883720930233</v>
      </c>
      <c r="AR45" s="334">
        <v>0.10901162790697674</v>
      </c>
      <c r="AS45" s="334">
        <v>0</v>
      </c>
      <c r="AT45" s="334">
        <v>0</v>
      </c>
      <c r="AU45" s="334">
        <v>1.1991279069767442</v>
      </c>
      <c r="AV45" s="334">
        <v>0.10901162790697674</v>
      </c>
      <c r="AW45" s="334">
        <v>0.14534883720930233</v>
      </c>
      <c r="AX45" s="334">
        <v>0</v>
      </c>
      <c r="AY45" s="334">
        <v>0</v>
      </c>
      <c r="AZ45" s="334">
        <v>3.6337209302325583E-2</v>
      </c>
      <c r="BA45" s="334">
        <v>0.21802325581395349</v>
      </c>
      <c r="BB45" s="334">
        <v>0.21802325581395349</v>
      </c>
      <c r="BC45" s="334">
        <v>0.29069767441860467</v>
      </c>
      <c r="BD45" s="334">
        <v>7.2674418604651167E-2</v>
      </c>
      <c r="BE45" s="334">
        <v>0.21802325581395349</v>
      </c>
      <c r="BF45" s="334">
        <v>0.21802325581395349</v>
      </c>
      <c r="BG45" s="334">
        <v>0.1816860465116279</v>
      </c>
      <c r="BH45" s="334">
        <v>0.25436046511627908</v>
      </c>
      <c r="BI45" s="334">
        <v>1.8168604651162792</v>
      </c>
      <c r="BJ45" s="334">
        <v>0</v>
      </c>
      <c r="BK45" s="143"/>
      <c r="BL45" s="80"/>
      <c r="BM45" s="201">
        <v>27</v>
      </c>
      <c r="BN45" s="323">
        <v>27.6</v>
      </c>
      <c r="BO45" s="189">
        <v>26.9</v>
      </c>
    </row>
    <row r="46" spans="1:67" s="8" customFormat="1" x14ac:dyDescent="0.25">
      <c r="A46" s="477"/>
      <c r="B46" s="431"/>
      <c r="C46" s="196" t="s">
        <v>26</v>
      </c>
      <c r="D46" s="479"/>
      <c r="E46" s="457"/>
      <c r="F46" s="436"/>
      <c r="G46" s="418"/>
      <c r="H46" s="418"/>
      <c r="I46" s="418"/>
      <c r="J46" s="418"/>
      <c r="K46" s="65" t="s">
        <v>17</v>
      </c>
      <c r="L46" s="334">
        <v>0</v>
      </c>
      <c r="M46" s="334">
        <v>0</v>
      </c>
      <c r="N46" s="334">
        <v>1.0498687664041995</v>
      </c>
      <c r="O46" s="334">
        <v>1.837270341207349</v>
      </c>
      <c r="P46" s="334">
        <v>0.26246719160104987</v>
      </c>
      <c r="Q46" s="334">
        <v>0</v>
      </c>
      <c r="R46" s="334">
        <v>0</v>
      </c>
      <c r="S46" s="334">
        <v>0</v>
      </c>
      <c r="T46" s="334">
        <v>0</v>
      </c>
      <c r="U46" s="334">
        <v>0</v>
      </c>
      <c r="V46" s="334">
        <v>0.26246719160104987</v>
      </c>
      <c r="W46" s="334">
        <v>0</v>
      </c>
      <c r="X46" s="334">
        <v>0</v>
      </c>
      <c r="Y46" s="334">
        <v>0</v>
      </c>
      <c r="Z46" s="334">
        <v>0.52493438320209973</v>
      </c>
      <c r="AA46" s="334">
        <v>0</v>
      </c>
      <c r="AB46" s="334">
        <v>3.674540682414698</v>
      </c>
      <c r="AC46" s="334">
        <v>1.5748031496062991</v>
      </c>
      <c r="AD46" s="334">
        <v>0.78740157480314954</v>
      </c>
      <c r="AE46" s="334">
        <v>0</v>
      </c>
      <c r="AF46" s="334">
        <v>0</v>
      </c>
      <c r="AG46" s="334">
        <v>0</v>
      </c>
      <c r="AH46" s="334">
        <v>0</v>
      </c>
      <c r="AI46" s="334">
        <v>0</v>
      </c>
      <c r="AJ46" s="334">
        <v>2.3622047244094486</v>
      </c>
      <c r="AK46" s="334">
        <v>0</v>
      </c>
      <c r="AL46" s="334">
        <v>1.3123359580052494</v>
      </c>
      <c r="AM46" s="334">
        <v>9.7112860892388451</v>
      </c>
      <c r="AN46" s="334">
        <v>0.26246719160104987</v>
      </c>
      <c r="AO46" s="334">
        <v>0.78740157480314954</v>
      </c>
      <c r="AP46" s="334">
        <v>0</v>
      </c>
      <c r="AQ46" s="334">
        <v>0</v>
      </c>
      <c r="AR46" s="334">
        <v>0</v>
      </c>
      <c r="AS46" s="334">
        <v>0</v>
      </c>
      <c r="AT46" s="334">
        <v>0</v>
      </c>
      <c r="AU46" s="334">
        <v>0.52493438320209973</v>
      </c>
      <c r="AV46" s="334">
        <v>0.26246719160104987</v>
      </c>
      <c r="AW46" s="334">
        <v>0</v>
      </c>
      <c r="AX46" s="334">
        <v>0</v>
      </c>
      <c r="AY46" s="334">
        <v>0</v>
      </c>
      <c r="AZ46" s="334">
        <v>0</v>
      </c>
      <c r="BA46" s="334">
        <v>0.78740157480314954</v>
      </c>
      <c r="BB46" s="334">
        <v>0.78740157480314954</v>
      </c>
      <c r="BC46" s="334">
        <v>0</v>
      </c>
      <c r="BD46" s="334">
        <v>0</v>
      </c>
      <c r="BE46" s="334">
        <v>0</v>
      </c>
      <c r="BF46" s="334">
        <v>0</v>
      </c>
      <c r="BG46" s="334">
        <v>0</v>
      </c>
      <c r="BH46" s="334">
        <v>0</v>
      </c>
      <c r="BI46" s="334">
        <v>2.6246719160104988</v>
      </c>
      <c r="BJ46" s="334">
        <v>0</v>
      </c>
      <c r="BK46" s="143"/>
      <c r="BL46" s="80"/>
      <c r="BM46" s="201">
        <v>30</v>
      </c>
      <c r="BN46" s="323">
        <v>35.299999999999997</v>
      </c>
      <c r="BO46" s="189">
        <v>29.4</v>
      </c>
    </row>
    <row r="47" spans="1:67" s="8" customFormat="1" ht="23.25" customHeight="1" thickBot="1" x14ac:dyDescent="0.3">
      <c r="A47" s="477"/>
      <c r="B47" s="431"/>
      <c r="C47" s="211" t="s">
        <v>27</v>
      </c>
      <c r="D47" s="435"/>
      <c r="E47" s="437"/>
      <c r="F47" s="447"/>
      <c r="G47" s="419"/>
      <c r="H47" s="419"/>
      <c r="I47" s="419"/>
      <c r="J47" s="419"/>
      <c r="K47" s="65" t="s">
        <v>17</v>
      </c>
      <c r="L47" s="334">
        <v>0</v>
      </c>
      <c r="M47" s="334">
        <v>0</v>
      </c>
      <c r="N47" s="334">
        <v>0</v>
      </c>
      <c r="O47" s="334">
        <v>0</v>
      </c>
      <c r="P47" s="334">
        <v>0</v>
      </c>
      <c r="Q47" s="334">
        <v>0</v>
      </c>
      <c r="R47" s="334">
        <v>0</v>
      </c>
      <c r="S47" s="334">
        <v>0</v>
      </c>
      <c r="T47" s="334">
        <v>0</v>
      </c>
      <c r="U47" s="334">
        <v>0</v>
      </c>
      <c r="V47" s="334">
        <v>0</v>
      </c>
      <c r="W47" s="334">
        <v>0</v>
      </c>
      <c r="X47" s="334">
        <v>0</v>
      </c>
      <c r="Y47" s="334">
        <v>0</v>
      </c>
      <c r="Z47" s="334">
        <v>0</v>
      </c>
      <c r="AA47" s="334">
        <v>0</v>
      </c>
      <c r="AB47" s="334">
        <v>7.6923076923076925</v>
      </c>
      <c r="AC47" s="334">
        <v>7.6923076923076925</v>
      </c>
      <c r="AD47" s="334">
        <v>0</v>
      </c>
      <c r="AE47" s="334">
        <v>0</v>
      </c>
      <c r="AF47" s="334">
        <v>0</v>
      </c>
      <c r="AG47" s="334">
        <v>0</v>
      </c>
      <c r="AH47" s="334">
        <v>0</v>
      </c>
      <c r="AI47" s="334">
        <v>0</v>
      </c>
      <c r="AJ47" s="334">
        <v>0</v>
      </c>
      <c r="AK47" s="334">
        <v>0</v>
      </c>
      <c r="AL47" s="334">
        <v>0</v>
      </c>
      <c r="AM47" s="334">
        <v>0</v>
      </c>
      <c r="AN47" s="334">
        <v>0</v>
      </c>
      <c r="AO47" s="334">
        <v>0</v>
      </c>
      <c r="AP47" s="334">
        <v>0</v>
      </c>
      <c r="AQ47" s="334">
        <v>0</v>
      </c>
      <c r="AR47" s="334">
        <v>0</v>
      </c>
      <c r="AS47" s="334">
        <v>0</v>
      </c>
      <c r="AT47" s="334">
        <v>0</v>
      </c>
      <c r="AU47" s="334">
        <v>0</v>
      </c>
      <c r="AV47" s="334">
        <v>0</v>
      </c>
      <c r="AW47" s="334">
        <v>0</v>
      </c>
      <c r="AX47" s="334">
        <v>0</v>
      </c>
      <c r="AY47" s="334">
        <v>0</v>
      </c>
      <c r="AZ47" s="334">
        <v>0</v>
      </c>
      <c r="BA47" s="334">
        <v>0</v>
      </c>
      <c r="BB47" s="334">
        <v>7.6923076923076925</v>
      </c>
      <c r="BC47" s="334">
        <v>0</v>
      </c>
      <c r="BD47" s="334">
        <v>0</v>
      </c>
      <c r="BE47" s="334">
        <v>0</v>
      </c>
      <c r="BF47" s="334">
        <v>0</v>
      </c>
      <c r="BG47" s="334">
        <v>0</v>
      </c>
      <c r="BH47" s="334">
        <v>0</v>
      </c>
      <c r="BI47" s="334">
        <v>7.6923076923076925</v>
      </c>
      <c r="BJ47" s="334">
        <v>0</v>
      </c>
      <c r="BK47" s="80">
        <v>4</v>
      </c>
      <c r="BL47" s="80"/>
      <c r="BM47" s="199">
        <v>46</v>
      </c>
      <c r="BN47" s="321">
        <v>35.700000000000003</v>
      </c>
      <c r="BO47" s="122">
        <v>30.8</v>
      </c>
    </row>
    <row r="48" spans="1:67" s="8" customFormat="1" x14ac:dyDescent="0.25">
      <c r="A48" s="477"/>
      <c r="B48" s="431"/>
      <c r="C48" s="471" t="s">
        <v>171</v>
      </c>
      <c r="D48" s="473" t="s">
        <v>170</v>
      </c>
      <c r="E48" s="456" t="s">
        <v>14</v>
      </c>
      <c r="F48" s="462" t="s">
        <v>155</v>
      </c>
      <c r="G48" s="417"/>
      <c r="H48" s="417" t="s">
        <v>108</v>
      </c>
      <c r="I48" s="417"/>
      <c r="J48" s="425" t="s">
        <v>286</v>
      </c>
      <c r="K48" s="338" t="s">
        <v>16</v>
      </c>
      <c r="L48" s="338">
        <v>1.5</v>
      </c>
      <c r="M48" s="338">
        <v>1.5</v>
      </c>
      <c r="N48" s="338">
        <v>1.5</v>
      </c>
      <c r="O48" s="338">
        <v>1.5</v>
      </c>
      <c r="P48" s="338">
        <v>1.5</v>
      </c>
      <c r="Q48" s="338">
        <v>1.5</v>
      </c>
      <c r="R48" s="338">
        <v>1.5</v>
      </c>
      <c r="S48" s="338">
        <v>1.5</v>
      </c>
      <c r="T48" s="338">
        <v>1.5</v>
      </c>
      <c r="U48" s="338">
        <v>1.5</v>
      </c>
      <c r="V48" s="338">
        <v>1.5</v>
      </c>
      <c r="W48" s="338">
        <v>1.5</v>
      </c>
      <c r="X48" s="338">
        <v>1.5</v>
      </c>
      <c r="Y48" s="338">
        <v>1.5</v>
      </c>
      <c r="Z48" s="338">
        <v>1.5</v>
      </c>
      <c r="AA48" s="338">
        <v>1.5</v>
      </c>
      <c r="AB48" s="338">
        <v>1.5</v>
      </c>
      <c r="AC48" s="338">
        <v>1.5</v>
      </c>
      <c r="AD48" s="338">
        <v>1.5</v>
      </c>
      <c r="AE48" s="338">
        <v>1.5</v>
      </c>
      <c r="AF48" s="338">
        <v>0.5</v>
      </c>
      <c r="AG48" s="338">
        <v>1.5</v>
      </c>
      <c r="AH48" s="338">
        <v>1.5</v>
      </c>
      <c r="AI48" s="338">
        <v>0.5</v>
      </c>
      <c r="AJ48" s="338">
        <v>0.5</v>
      </c>
      <c r="AK48" s="338">
        <v>1.5</v>
      </c>
      <c r="AL48" s="338">
        <v>1.5</v>
      </c>
      <c r="AM48" s="338">
        <v>1.5</v>
      </c>
      <c r="AN48" s="338">
        <v>1.5</v>
      </c>
      <c r="AO48" s="338">
        <v>1.5</v>
      </c>
      <c r="AP48" s="338">
        <v>1.5</v>
      </c>
      <c r="AQ48" s="338">
        <v>1.5</v>
      </c>
      <c r="AR48" s="338">
        <v>1.5</v>
      </c>
      <c r="AS48" s="338">
        <v>1.5</v>
      </c>
      <c r="AT48" s="338">
        <v>1.5</v>
      </c>
      <c r="AU48" s="338">
        <v>1.5</v>
      </c>
      <c r="AV48" s="338">
        <v>1.5</v>
      </c>
      <c r="AW48" s="338">
        <v>1.5</v>
      </c>
      <c r="AX48" s="338">
        <v>1.5</v>
      </c>
      <c r="AY48" s="338">
        <v>1.5</v>
      </c>
      <c r="AZ48" s="338">
        <v>1.5</v>
      </c>
      <c r="BA48" s="338">
        <v>1.5</v>
      </c>
      <c r="BB48" s="338">
        <v>1.5</v>
      </c>
      <c r="BC48" s="338">
        <v>1.5</v>
      </c>
      <c r="BD48" s="338">
        <v>1</v>
      </c>
      <c r="BE48" s="338">
        <v>1.5</v>
      </c>
      <c r="BF48" s="338">
        <v>1.5</v>
      </c>
      <c r="BG48" s="338">
        <v>1.5</v>
      </c>
      <c r="BH48" s="338">
        <v>1.5</v>
      </c>
      <c r="BI48" s="338">
        <v>1.5</v>
      </c>
      <c r="BJ48" s="338">
        <v>1.5</v>
      </c>
      <c r="BK48" s="80"/>
      <c r="BL48" s="80"/>
      <c r="BM48" s="199"/>
      <c r="BN48" s="321"/>
      <c r="BO48" s="122"/>
    </row>
    <row r="49" spans="1:67" s="8" customFormat="1" ht="34.5" customHeight="1" thickBot="1" x14ac:dyDescent="0.3">
      <c r="A49" s="477"/>
      <c r="B49" s="431"/>
      <c r="C49" s="472"/>
      <c r="D49" s="474"/>
      <c r="E49" s="437"/>
      <c r="F49" s="462"/>
      <c r="G49" s="419"/>
      <c r="H49" s="419"/>
      <c r="I49" s="419"/>
      <c r="J49" s="426"/>
      <c r="K49" s="65" t="s">
        <v>17</v>
      </c>
      <c r="L49" s="2">
        <v>66.7</v>
      </c>
      <c r="M49" s="2">
        <v>77.8</v>
      </c>
      <c r="N49" s="2">
        <v>77.8</v>
      </c>
      <c r="O49" s="2">
        <v>100</v>
      </c>
      <c r="P49" s="2">
        <v>77.8</v>
      </c>
      <c r="Q49" s="2">
        <v>100</v>
      </c>
      <c r="R49" s="2">
        <v>88.9</v>
      </c>
      <c r="S49" s="2">
        <v>88.9</v>
      </c>
      <c r="T49" s="2">
        <v>44.5</v>
      </c>
      <c r="U49" s="2">
        <v>88.9</v>
      </c>
      <c r="V49" s="2">
        <v>66.7</v>
      </c>
      <c r="W49" s="2">
        <v>77.8</v>
      </c>
      <c r="X49" s="2">
        <v>55.6</v>
      </c>
      <c r="Y49" s="2">
        <v>77.8</v>
      </c>
      <c r="Z49" s="2">
        <v>66.7</v>
      </c>
      <c r="AA49" s="2">
        <v>55.6</v>
      </c>
      <c r="AB49" s="2">
        <v>88.9</v>
      </c>
      <c r="AC49" s="2">
        <v>88.9</v>
      </c>
      <c r="AD49" s="2">
        <v>100</v>
      </c>
      <c r="AE49" s="2">
        <v>77.8</v>
      </c>
      <c r="AF49" s="2">
        <v>11.1</v>
      </c>
      <c r="AG49" s="2">
        <v>88.9</v>
      </c>
      <c r="AH49" s="2">
        <v>100</v>
      </c>
      <c r="AI49" s="2">
        <v>11.1</v>
      </c>
      <c r="AJ49" s="2">
        <v>22.2</v>
      </c>
      <c r="AK49" s="2">
        <v>88.9</v>
      </c>
      <c r="AL49" s="2">
        <v>66.7</v>
      </c>
      <c r="AM49" s="2">
        <v>77.8</v>
      </c>
      <c r="AN49" s="2">
        <v>66.7</v>
      </c>
      <c r="AO49" s="2">
        <v>77.8</v>
      </c>
      <c r="AP49" s="2">
        <v>77.8</v>
      </c>
      <c r="AQ49" s="2">
        <v>77.8</v>
      </c>
      <c r="AR49" s="2">
        <v>55.6</v>
      </c>
      <c r="AS49" s="2">
        <v>55.6</v>
      </c>
      <c r="AT49" s="2">
        <v>88.9</v>
      </c>
      <c r="AU49" s="2">
        <v>66.7</v>
      </c>
      <c r="AV49" s="2">
        <v>55.6</v>
      </c>
      <c r="AW49" s="2">
        <v>77.8</v>
      </c>
      <c r="AX49" s="2">
        <v>55.6</v>
      </c>
      <c r="AY49" s="2">
        <v>100</v>
      </c>
      <c r="AZ49" s="2">
        <v>77.8</v>
      </c>
      <c r="BA49" s="2">
        <v>100</v>
      </c>
      <c r="BB49" s="2">
        <v>77.8</v>
      </c>
      <c r="BC49" s="2">
        <v>77.8</v>
      </c>
      <c r="BD49" s="2">
        <v>44.4</v>
      </c>
      <c r="BE49" s="2">
        <v>55.6</v>
      </c>
      <c r="BF49" s="2">
        <v>77.8</v>
      </c>
      <c r="BG49" s="2">
        <v>55.6</v>
      </c>
      <c r="BH49" s="2">
        <v>88.9</v>
      </c>
      <c r="BI49" s="2">
        <v>88.9</v>
      </c>
      <c r="BJ49" s="2">
        <v>88.9</v>
      </c>
      <c r="BK49" s="80"/>
      <c r="BL49" s="80"/>
      <c r="BM49" s="199"/>
      <c r="BN49" s="321"/>
      <c r="BO49" s="122"/>
    </row>
    <row r="50" spans="1:67" s="8" customFormat="1" x14ac:dyDescent="0.25">
      <c r="A50" s="477"/>
      <c r="B50" s="431"/>
      <c r="C50" s="471" t="s">
        <v>197</v>
      </c>
      <c r="D50" s="473" t="s">
        <v>175</v>
      </c>
      <c r="E50" s="456" t="s">
        <v>14</v>
      </c>
      <c r="F50" s="446" t="s">
        <v>157</v>
      </c>
      <c r="G50" s="417"/>
      <c r="H50" s="417" t="s">
        <v>108</v>
      </c>
      <c r="I50" s="417" t="s">
        <v>108</v>
      </c>
      <c r="J50" s="425" t="s">
        <v>178</v>
      </c>
      <c r="K50" s="338" t="s">
        <v>16</v>
      </c>
      <c r="L50" s="342">
        <v>0.5</v>
      </c>
      <c r="M50" s="342">
        <v>0</v>
      </c>
      <c r="N50" s="342">
        <v>1</v>
      </c>
      <c r="O50" s="342">
        <v>1</v>
      </c>
      <c r="P50" s="342">
        <v>0.5</v>
      </c>
      <c r="Q50" s="342">
        <v>1</v>
      </c>
      <c r="R50" s="342">
        <v>1</v>
      </c>
      <c r="S50" s="342">
        <v>0.5</v>
      </c>
      <c r="T50" s="342">
        <v>0.5</v>
      </c>
      <c r="U50" s="342">
        <v>0.5</v>
      </c>
      <c r="V50" s="342">
        <v>0.5</v>
      </c>
      <c r="W50" s="342">
        <v>0</v>
      </c>
      <c r="X50" s="342">
        <v>0</v>
      </c>
      <c r="Y50" s="342">
        <v>0</v>
      </c>
      <c r="Z50" s="342">
        <v>0.5</v>
      </c>
      <c r="AA50" s="342">
        <v>0.5</v>
      </c>
      <c r="AB50" s="342">
        <v>2</v>
      </c>
      <c r="AC50" s="342">
        <v>0.5</v>
      </c>
      <c r="AD50" s="342">
        <v>0.5</v>
      </c>
      <c r="AE50" s="342">
        <v>0</v>
      </c>
      <c r="AF50" s="342">
        <v>0</v>
      </c>
      <c r="AG50" s="342">
        <v>0.5</v>
      </c>
      <c r="AH50" s="342">
        <v>0</v>
      </c>
      <c r="AI50" s="342">
        <v>0</v>
      </c>
      <c r="AJ50" s="342">
        <v>1</v>
      </c>
      <c r="AK50" s="342">
        <v>0.5</v>
      </c>
      <c r="AL50" s="342">
        <v>0.5</v>
      </c>
      <c r="AM50" s="342">
        <v>2</v>
      </c>
      <c r="AN50" s="342">
        <v>0.5</v>
      </c>
      <c r="AO50" s="342">
        <v>0.5</v>
      </c>
      <c r="AP50" s="342">
        <v>0.5</v>
      </c>
      <c r="AQ50" s="342">
        <v>0</v>
      </c>
      <c r="AR50" s="342">
        <v>0.5</v>
      </c>
      <c r="AS50" s="342">
        <v>0.5</v>
      </c>
      <c r="AT50" s="342">
        <v>0</v>
      </c>
      <c r="AU50" s="342">
        <v>0.5</v>
      </c>
      <c r="AV50" s="342">
        <v>0</v>
      </c>
      <c r="AW50" s="342">
        <v>0.5</v>
      </c>
      <c r="AX50" s="342">
        <v>0</v>
      </c>
      <c r="AY50" s="342">
        <v>0.5</v>
      </c>
      <c r="AZ50" s="342">
        <v>0</v>
      </c>
      <c r="BA50" s="342">
        <v>0</v>
      </c>
      <c r="BB50" s="342">
        <v>0.5</v>
      </c>
      <c r="BC50" s="342">
        <v>0</v>
      </c>
      <c r="BD50" s="342">
        <v>0.5</v>
      </c>
      <c r="BE50" s="342">
        <v>0</v>
      </c>
      <c r="BF50" s="342">
        <v>0.5</v>
      </c>
      <c r="BG50" s="342">
        <v>0.5</v>
      </c>
      <c r="BH50" s="342">
        <v>0.5</v>
      </c>
      <c r="BI50" s="342">
        <v>1</v>
      </c>
      <c r="BJ50" s="342">
        <v>0</v>
      </c>
      <c r="BK50" s="80"/>
      <c r="BL50" s="80"/>
      <c r="BM50" s="199"/>
      <c r="BN50" s="321"/>
      <c r="BO50" s="122"/>
    </row>
    <row r="51" spans="1:67" s="8" customFormat="1" ht="48" customHeight="1" thickBot="1" x14ac:dyDescent="0.3">
      <c r="A51" s="477"/>
      <c r="B51" s="431"/>
      <c r="C51" s="472"/>
      <c r="D51" s="474"/>
      <c r="E51" s="437"/>
      <c r="F51" s="447"/>
      <c r="G51" s="419"/>
      <c r="H51" s="419"/>
      <c r="I51" s="419"/>
      <c r="J51" s="426"/>
      <c r="K51" s="65" t="s">
        <v>17</v>
      </c>
      <c r="L51" s="334">
        <v>6.1425061425061429</v>
      </c>
      <c r="M51" s="334">
        <v>4.8192771084337354</v>
      </c>
      <c r="N51" s="334">
        <v>11.278195488721805</v>
      </c>
      <c r="O51" s="334">
        <v>11.315789473684211</v>
      </c>
      <c r="P51" s="334">
        <v>9.6153846153846168</v>
      </c>
      <c r="Q51" s="334">
        <v>12.280701754385964</v>
      </c>
      <c r="R51" s="334">
        <v>10.579345088161208</v>
      </c>
      <c r="S51" s="334">
        <v>5.6034482758620694</v>
      </c>
      <c r="T51" s="334">
        <v>6.25</v>
      </c>
      <c r="U51" s="334">
        <v>6.3025210084033612</v>
      </c>
      <c r="V51" s="334">
        <v>6.0483870967741939</v>
      </c>
      <c r="W51" s="334">
        <v>3.3333333333333335</v>
      </c>
      <c r="X51" s="334">
        <v>4.7272727272727275</v>
      </c>
      <c r="Y51" s="334">
        <v>4.3189368770764114</v>
      </c>
      <c r="Z51" s="334">
        <v>7.1428571428571423</v>
      </c>
      <c r="AA51" s="334">
        <v>7.0588235294117645</v>
      </c>
      <c r="AB51" s="334">
        <v>20.487804878048781</v>
      </c>
      <c r="AC51" s="334">
        <v>8.4210526315789469</v>
      </c>
      <c r="AD51" s="334">
        <v>6.9819819819819813</v>
      </c>
      <c r="AE51" s="334">
        <v>4.591836734693878</v>
      </c>
      <c r="AF51" s="334">
        <v>3.4682080924855487</v>
      </c>
      <c r="AG51" s="334">
        <v>7.009345794392523</v>
      </c>
      <c r="AH51" s="334">
        <v>4.7794117647058822</v>
      </c>
      <c r="AI51" s="334">
        <v>3.8461538461538463</v>
      </c>
      <c r="AJ51" s="334">
        <v>14.722222222222223</v>
      </c>
      <c r="AK51" s="334">
        <v>4.9751243781094532</v>
      </c>
      <c r="AL51" s="334">
        <v>6.3043478260869561</v>
      </c>
      <c r="AM51" s="334">
        <v>15.625</v>
      </c>
      <c r="AN51" s="334">
        <v>7.8717201166180768</v>
      </c>
      <c r="AO51" s="334">
        <v>7.216494845360824</v>
      </c>
      <c r="AP51" s="334">
        <v>6.4885496183206106</v>
      </c>
      <c r="AQ51" s="334">
        <v>3.9886039886039883</v>
      </c>
      <c r="AR51" s="334">
        <v>8.2191780821917799</v>
      </c>
      <c r="AS51" s="334">
        <v>7.8313253012048198</v>
      </c>
      <c r="AT51" s="334">
        <v>0</v>
      </c>
      <c r="AU51" s="334">
        <v>8.8075880758807585</v>
      </c>
      <c r="AV51" s="334">
        <v>4.844290657439446</v>
      </c>
      <c r="AW51" s="334">
        <v>5.6886227544910177</v>
      </c>
      <c r="AX51" s="334">
        <v>4.0983606557377046</v>
      </c>
      <c r="AY51" s="334">
        <v>9.3645484949832767</v>
      </c>
      <c r="AZ51" s="334">
        <v>4.8872180451127818</v>
      </c>
      <c r="BA51" s="334">
        <v>3.9419087136929458</v>
      </c>
      <c r="BB51" s="334">
        <v>8.0188679245283012</v>
      </c>
      <c r="BC51" s="334">
        <v>4.1237113402061851</v>
      </c>
      <c r="BD51" s="334">
        <v>6.983240223463687</v>
      </c>
      <c r="BE51" s="334">
        <v>1.4634146341463417</v>
      </c>
      <c r="BF51" s="334">
        <v>7.4285714285714288</v>
      </c>
      <c r="BG51" s="334">
        <v>5.6994818652849739</v>
      </c>
      <c r="BH51" s="334">
        <v>7.4433656957928811</v>
      </c>
      <c r="BI51" s="334">
        <v>10.163934426229508</v>
      </c>
      <c r="BJ51" s="334">
        <v>3.755868544600939</v>
      </c>
      <c r="BK51" s="80"/>
      <c r="BL51" s="80"/>
      <c r="BM51" s="199">
        <v>7.1</v>
      </c>
      <c r="BN51" s="321">
        <v>7</v>
      </c>
      <c r="BO51" s="122">
        <v>7.3</v>
      </c>
    </row>
    <row r="52" spans="1:67" s="8" customFormat="1" x14ac:dyDescent="0.25">
      <c r="A52" s="477"/>
      <c r="B52" s="431"/>
      <c r="C52" s="471" t="s">
        <v>174</v>
      </c>
      <c r="D52" s="473" t="s">
        <v>176</v>
      </c>
      <c r="E52" s="456" t="s">
        <v>14</v>
      </c>
      <c r="F52" s="462" t="s">
        <v>157</v>
      </c>
      <c r="G52" s="417"/>
      <c r="H52" s="417" t="s">
        <v>177</v>
      </c>
      <c r="I52" s="417" t="s">
        <v>177</v>
      </c>
      <c r="J52" s="491" t="s">
        <v>179</v>
      </c>
      <c r="K52" s="338" t="s">
        <v>16</v>
      </c>
      <c r="L52" s="342">
        <v>0.5</v>
      </c>
      <c r="M52" s="342">
        <v>0.5</v>
      </c>
      <c r="N52" s="342">
        <v>1</v>
      </c>
      <c r="O52" s="342">
        <v>1.5</v>
      </c>
      <c r="P52" s="342">
        <v>0.5</v>
      </c>
      <c r="Q52" s="342">
        <v>1</v>
      </c>
      <c r="R52" s="342">
        <v>2</v>
      </c>
      <c r="S52" s="342">
        <v>1</v>
      </c>
      <c r="T52" s="342">
        <v>0</v>
      </c>
      <c r="U52" s="342">
        <v>0.5</v>
      </c>
      <c r="V52" s="342">
        <v>0.5</v>
      </c>
      <c r="W52" s="342">
        <v>0.5</v>
      </c>
      <c r="X52" s="342">
        <v>0.5</v>
      </c>
      <c r="Y52" s="342">
        <v>0</v>
      </c>
      <c r="Z52" s="342">
        <v>0.5</v>
      </c>
      <c r="AA52" s="342">
        <v>1</v>
      </c>
      <c r="AB52" s="342">
        <v>2</v>
      </c>
      <c r="AC52" s="342">
        <v>1.5</v>
      </c>
      <c r="AD52" s="342">
        <v>0.5</v>
      </c>
      <c r="AE52" s="342">
        <v>0</v>
      </c>
      <c r="AF52" s="342">
        <v>0</v>
      </c>
      <c r="AG52" s="342">
        <v>0.5</v>
      </c>
      <c r="AH52" s="342">
        <v>0</v>
      </c>
      <c r="AI52" s="342">
        <v>0</v>
      </c>
      <c r="AJ52" s="342">
        <v>2</v>
      </c>
      <c r="AK52" s="342">
        <v>0</v>
      </c>
      <c r="AL52" s="342">
        <v>1</v>
      </c>
      <c r="AM52" s="342">
        <v>2</v>
      </c>
      <c r="AN52" s="342">
        <v>1</v>
      </c>
      <c r="AO52" s="342">
        <v>1</v>
      </c>
      <c r="AP52" s="342">
        <v>0</v>
      </c>
      <c r="AQ52" s="342">
        <v>0.5</v>
      </c>
      <c r="AR52" s="342">
        <v>0.5</v>
      </c>
      <c r="AS52" s="342">
        <v>0.5</v>
      </c>
      <c r="AT52" s="342">
        <v>0</v>
      </c>
      <c r="AU52" s="342">
        <v>1.5</v>
      </c>
      <c r="AV52" s="342">
        <v>0</v>
      </c>
      <c r="AW52" s="342">
        <v>0.5</v>
      </c>
      <c r="AX52" s="342">
        <v>0.5</v>
      </c>
      <c r="AY52" s="342">
        <v>0.5</v>
      </c>
      <c r="AZ52" s="342">
        <v>0</v>
      </c>
      <c r="BA52" s="342">
        <v>0.5</v>
      </c>
      <c r="BB52" s="342">
        <v>0.5</v>
      </c>
      <c r="BC52" s="342">
        <v>0</v>
      </c>
      <c r="BD52" s="342">
        <v>0.5</v>
      </c>
      <c r="BE52" s="342">
        <v>0.5</v>
      </c>
      <c r="BF52" s="342">
        <v>0.5</v>
      </c>
      <c r="BG52" s="342">
        <v>1</v>
      </c>
      <c r="BH52" s="342">
        <v>0.5</v>
      </c>
      <c r="BI52" s="342">
        <v>1</v>
      </c>
      <c r="BJ52" s="342">
        <v>0.5</v>
      </c>
      <c r="BK52" s="80"/>
      <c r="BL52" s="80"/>
      <c r="BM52" s="199"/>
      <c r="BN52" s="321"/>
      <c r="BO52" s="122"/>
    </row>
    <row r="53" spans="1:67" s="8" customFormat="1" ht="51" customHeight="1" thickBot="1" x14ac:dyDescent="0.3">
      <c r="A53" s="477"/>
      <c r="B53" s="465"/>
      <c r="C53" s="472"/>
      <c r="D53" s="474"/>
      <c r="E53" s="437"/>
      <c r="F53" s="462"/>
      <c r="G53" s="419"/>
      <c r="H53" s="419"/>
      <c r="I53" s="419"/>
      <c r="J53" s="492"/>
      <c r="K53" s="65" t="s">
        <v>17</v>
      </c>
      <c r="L53" s="336">
        <v>16</v>
      </c>
      <c r="M53" s="336">
        <v>25</v>
      </c>
      <c r="N53" s="336">
        <v>17.777777777777779</v>
      </c>
      <c r="O53" s="336">
        <v>30.232558139534881</v>
      </c>
      <c r="P53" s="336">
        <v>10</v>
      </c>
      <c r="Q53" s="336">
        <v>19.047619047619047</v>
      </c>
      <c r="R53" s="336">
        <v>50</v>
      </c>
      <c r="S53" s="336">
        <v>34.615384615384613</v>
      </c>
      <c r="T53" s="336">
        <v>0</v>
      </c>
      <c r="U53" s="336">
        <v>13.333333333333334</v>
      </c>
      <c r="V53" s="336">
        <v>16.666666666666664</v>
      </c>
      <c r="W53" s="336">
        <v>10</v>
      </c>
      <c r="X53" s="336">
        <v>7.6923076923076925</v>
      </c>
      <c r="Y53" s="336">
        <v>0</v>
      </c>
      <c r="Z53" s="336">
        <v>4</v>
      </c>
      <c r="AA53" s="336">
        <v>25</v>
      </c>
      <c r="AB53" s="336">
        <v>61.904761904761905</v>
      </c>
      <c r="AC53" s="336">
        <v>22.916666666666664</v>
      </c>
      <c r="AD53" s="336">
        <v>16.129032258064516</v>
      </c>
      <c r="AE53" s="336">
        <v>0</v>
      </c>
      <c r="AF53" s="336">
        <v>0</v>
      </c>
      <c r="AG53" s="336">
        <v>13.333333333333334</v>
      </c>
      <c r="AH53" s="336">
        <v>0</v>
      </c>
      <c r="AI53" s="336">
        <v>0</v>
      </c>
      <c r="AJ53" s="336">
        <v>58.490566037735846</v>
      </c>
      <c r="AK53" s="336">
        <v>0</v>
      </c>
      <c r="AL53" s="336">
        <v>27.586206896551722</v>
      </c>
      <c r="AM53" s="336">
        <v>43.75</v>
      </c>
      <c r="AN53" s="336">
        <v>37.037037037037038</v>
      </c>
      <c r="AO53" s="336">
        <v>19.047619047619047</v>
      </c>
      <c r="AP53" s="336">
        <v>0</v>
      </c>
      <c r="AQ53" s="336">
        <v>14.285714285714285</v>
      </c>
      <c r="AR53" s="336">
        <v>13.888888888888889</v>
      </c>
      <c r="AS53" s="336">
        <v>7.6923076923076925</v>
      </c>
      <c r="AT53" s="336">
        <v>0</v>
      </c>
      <c r="AU53" s="336">
        <v>23.076923076923077</v>
      </c>
      <c r="AV53" s="336">
        <v>0</v>
      </c>
      <c r="AW53" s="336">
        <v>15.789473684210526</v>
      </c>
      <c r="AX53" s="336">
        <v>10</v>
      </c>
      <c r="AY53" s="336">
        <v>7.1428571428571423</v>
      </c>
      <c r="AZ53" s="336">
        <v>0</v>
      </c>
      <c r="BA53" s="336">
        <v>15.789473684210526</v>
      </c>
      <c r="BB53" s="336">
        <v>11.76470588235294</v>
      </c>
      <c r="BC53" s="336">
        <v>0</v>
      </c>
      <c r="BD53" s="336">
        <v>12</v>
      </c>
      <c r="BE53" s="336">
        <v>16.666666666666664</v>
      </c>
      <c r="BF53" s="336">
        <v>3.8461538461538463</v>
      </c>
      <c r="BG53" s="336">
        <v>31.818181818181817</v>
      </c>
      <c r="BH53" s="336">
        <v>8.695652173913043</v>
      </c>
      <c r="BI53" s="336">
        <v>16.129032258064516</v>
      </c>
      <c r="BJ53" s="336">
        <v>12.5</v>
      </c>
      <c r="BK53" s="80"/>
      <c r="BL53" s="80"/>
      <c r="BM53" s="199">
        <v>22.7</v>
      </c>
      <c r="BN53" s="321">
        <v>21.2</v>
      </c>
      <c r="BO53" s="122">
        <v>23.3</v>
      </c>
    </row>
    <row r="54" spans="1:67" s="8" customFormat="1" ht="36" customHeight="1" x14ac:dyDescent="0.25">
      <c r="A54" s="477"/>
      <c r="B54" s="403" t="s">
        <v>37</v>
      </c>
      <c r="C54" s="467" t="s">
        <v>38</v>
      </c>
      <c r="D54" s="466" t="s">
        <v>39</v>
      </c>
      <c r="E54" s="462" t="s">
        <v>14</v>
      </c>
      <c r="F54" s="446" t="s">
        <v>160</v>
      </c>
      <c r="G54" s="415" t="s">
        <v>15</v>
      </c>
      <c r="H54" s="415" t="s">
        <v>15</v>
      </c>
      <c r="I54" s="415" t="s">
        <v>15</v>
      </c>
      <c r="J54" s="423" t="s">
        <v>117</v>
      </c>
      <c r="K54" s="338" t="s">
        <v>16</v>
      </c>
      <c r="L54" s="338">
        <v>0</v>
      </c>
      <c r="M54" s="338">
        <v>-2</v>
      </c>
      <c r="N54" s="338">
        <v>0</v>
      </c>
      <c r="O54" s="338">
        <v>0</v>
      </c>
      <c r="P54" s="338">
        <v>0</v>
      </c>
      <c r="Q54" s="338">
        <v>0</v>
      </c>
      <c r="R54" s="338">
        <v>0</v>
      </c>
      <c r="S54" s="338">
        <v>0</v>
      </c>
      <c r="T54" s="338">
        <v>0</v>
      </c>
      <c r="U54" s="338">
        <v>0</v>
      </c>
      <c r="V54" s="338">
        <v>0</v>
      </c>
      <c r="W54" s="338">
        <v>0</v>
      </c>
      <c r="X54" s="338">
        <v>0</v>
      </c>
      <c r="Y54" s="338">
        <v>0</v>
      </c>
      <c r="Z54" s="338">
        <v>0</v>
      </c>
      <c r="AA54" s="338">
        <v>0</v>
      </c>
      <c r="AB54" s="338">
        <v>0</v>
      </c>
      <c r="AC54" s="338">
        <v>0</v>
      </c>
      <c r="AD54" s="338">
        <v>0</v>
      </c>
      <c r="AE54" s="338">
        <v>0</v>
      </c>
      <c r="AF54" s="338">
        <v>0</v>
      </c>
      <c r="AG54" s="338">
        <v>0</v>
      </c>
      <c r="AH54" s="338">
        <v>0</v>
      </c>
      <c r="AI54" s="338">
        <v>0</v>
      </c>
      <c r="AJ54" s="338">
        <v>0</v>
      </c>
      <c r="AK54" s="338">
        <v>0</v>
      </c>
      <c r="AL54" s="338">
        <v>0</v>
      </c>
      <c r="AM54" s="338">
        <v>0</v>
      </c>
      <c r="AN54" s="338">
        <v>0</v>
      </c>
      <c r="AO54" s="338">
        <v>0</v>
      </c>
      <c r="AP54" s="338">
        <v>0</v>
      </c>
      <c r="AQ54" s="338">
        <v>0</v>
      </c>
      <c r="AR54" s="338">
        <v>0</v>
      </c>
      <c r="AS54" s="338">
        <v>0</v>
      </c>
      <c r="AT54" s="338">
        <v>0</v>
      </c>
      <c r="AU54" s="338">
        <v>0</v>
      </c>
      <c r="AV54" s="338">
        <v>0</v>
      </c>
      <c r="AW54" s="338">
        <v>0</v>
      </c>
      <c r="AX54" s="338">
        <v>0</v>
      </c>
      <c r="AY54" s="338">
        <v>0</v>
      </c>
      <c r="AZ54" s="338">
        <v>0</v>
      </c>
      <c r="BA54" s="338">
        <v>0</v>
      </c>
      <c r="BB54" s="338">
        <v>0</v>
      </c>
      <c r="BC54" s="338">
        <v>0</v>
      </c>
      <c r="BD54" s="338">
        <v>0</v>
      </c>
      <c r="BE54" s="338">
        <v>0</v>
      </c>
      <c r="BF54" s="338">
        <v>0</v>
      </c>
      <c r="BG54" s="338">
        <v>0</v>
      </c>
      <c r="BH54" s="338">
        <v>0</v>
      </c>
      <c r="BI54" s="338">
        <v>0</v>
      </c>
      <c r="BJ54" s="338">
        <v>-1.5</v>
      </c>
      <c r="BK54" s="80"/>
      <c r="BL54" s="80"/>
      <c r="BM54" s="199"/>
      <c r="BN54" s="321"/>
      <c r="BO54" s="122"/>
    </row>
    <row r="55" spans="1:67" s="8" customFormat="1" ht="49.5" customHeight="1" thickBot="1" x14ac:dyDescent="0.3">
      <c r="A55" s="477"/>
      <c r="B55" s="404"/>
      <c r="C55" s="468"/>
      <c r="D55" s="461"/>
      <c r="E55" s="475"/>
      <c r="F55" s="447"/>
      <c r="G55" s="416"/>
      <c r="H55" s="416"/>
      <c r="I55" s="416"/>
      <c r="J55" s="424"/>
      <c r="K55" s="65" t="s">
        <v>19</v>
      </c>
      <c r="L55" s="38">
        <v>0</v>
      </c>
      <c r="M55" s="38">
        <v>4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  <c r="AG55" s="38">
        <v>0</v>
      </c>
      <c r="AH55" s="38">
        <v>0</v>
      </c>
      <c r="AI55" s="38">
        <v>0</v>
      </c>
      <c r="AJ55" s="38">
        <v>0</v>
      </c>
      <c r="AK55" s="38">
        <v>0</v>
      </c>
      <c r="AL55" s="38">
        <v>0</v>
      </c>
      <c r="AM55" s="38">
        <v>0</v>
      </c>
      <c r="AN55" s="38">
        <v>0</v>
      </c>
      <c r="AO55" s="38">
        <v>0</v>
      </c>
      <c r="AP55" s="38">
        <v>1</v>
      </c>
      <c r="AQ55" s="38">
        <v>0</v>
      </c>
      <c r="AR55" s="38">
        <v>0</v>
      </c>
      <c r="AS55" s="38">
        <v>0</v>
      </c>
      <c r="AT55" s="38">
        <v>0</v>
      </c>
      <c r="AU55" s="38">
        <v>0</v>
      </c>
      <c r="AV55" s="38">
        <v>0</v>
      </c>
      <c r="AW55" s="38">
        <v>0</v>
      </c>
      <c r="AX55" s="38">
        <v>0</v>
      </c>
      <c r="AY55" s="38">
        <v>0</v>
      </c>
      <c r="AZ55" s="38">
        <v>0</v>
      </c>
      <c r="BA55" s="38">
        <v>0</v>
      </c>
      <c r="BB55" s="38">
        <v>0</v>
      </c>
      <c r="BC55" s="38">
        <v>0</v>
      </c>
      <c r="BD55" s="38">
        <v>0</v>
      </c>
      <c r="BE55" s="38">
        <v>0</v>
      </c>
      <c r="BF55" s="38">
        <v>0</v>
      </c>
      <c r="BG55" s="38">
        <v>0</v>
      </c>
      <c r="BH55" s="38">
        <v>0</v>
      </c>
      <c r="BI55" s="38">
        <v>0</v>
      </c>
      <c r="BJ55" s="38">
        <v>3</v>
      </c>
      <c r="BK55" s="80"/>
      <c r="BL55" s="80"/>
      <c r="BM55" s="199">
        <v>0.3</v>
      </c>
      <c r="BN55" s="321">
        <v>0.4</v>
      </c>
      <c r="BO55" s="122">
        <v>0.4</v>
      </c>
    </row>
    <row r="56" spans="1:67" s="8" customFormat="1" ht="26.25" customHeight="1" x14ac:dyDescent="0.25">
      <c r="A56" s="477"/>
      <c r="B56" s="404"/>
      <c r="C56" s="469" t="s">
        <v>41</v>
      </c>
      <c r="D56" s="466" t="s">
        <v>42</v>
      </c>
      <c r="E56" s="462" t="s">
        <v>14</v>
      </c>
      <c r="F56" s="446" t="s">
        <v>160</v>
      </c>
      <c r="G56" s="415" t="s">
        <v>15</v>
      </c>
      <c r="H56" s="415" t="s">
        <v>15</v>
      </c>
      <c r="I56" s="415" t="s">
        <v>15</v>
      </c>
      <c r="J56" s="423" t="s">
        <v>203</v>
      </c>
      <c r="K56" s="338" t="s">
        <v>16</v>
      </c>
      <c r="L56" s="338">
        <f>IF(L57&gt;51,5,IF(L57&lt;48,0,3))</f>
        <v>5</v>
      </c>
      <c r="M56" s="338">
        <f t="shared" ref="M56:BJ56" si="6">IF(M57&gt;51,5,IF(M57&lt;48,0,3))</f>
        <v>0</v>
      </c>
      <c r="N56" s="338">
        <f t="shared" si="6"/>
        <v>5</v>
      </c>
      <c r="O56" s="338">
        <f t="shared" si="6"/>
        <v>5</v>
      </c>
      <c r="P56" s="338">
        <f t="shared" si="6"/>
        <v>3</v>
      </c>
      <c r="Q56" s="338">
        <f t="shared" si="6"/>
        <v>5</v>
      </c>
      <c r="R56" s="338">
        <f t="shared" si="6"/>
        <v>3</v>
      </c>
      <c r="S56" s="338">
        <f t="shared" si="6"/>
        <v>5</v>
      </c>
      <c r="T56" s="338">
        <f t="shared" si="6"/>
        <v>0</v>
      </c>
      <c r="U56" s="338">
        <f t="shared" si="6"/>
        <v>3</v>
      </c>
      <c r="V56" s="338">
        <f t="shared" si="6"/>
        <v>0</v>
      </c>
      <c r="W56" s="338">
        <f t="shared" si="6"/>
        <v>5</v>
      </c>
      <c r="X56" s="338">
        <f t="shared" si="6"/>
        <v>0</v>
      </c>
      <c r="Y56" s="338">
        <f t="shared" si="6"/>
        <v>0</v>
      </c>
      <c r="Z56" s="338">
        <f t="shared" si="6"/>
        <v>5</v>
      </c>
      <c r="AA56" s="338">
        <f t="shared" si="6"/>
        <v>0</v>
      </c>
      <c r="AB56" s="338">
        <f t="shared" si="6"/>
        <v>5</v>
      </c>
      <c r="AC56" s="338">
        <f t="shared" si="6"/>
        <v>3</v>
      </c>
      <c r="AD56" s="338">
        <f t="shared" si="6"/>
        <v>3</v>
      </c>
      <c r="AE56" s="338">
        <f t="shared" si="6"/>
        <v>0</v>
      </c>
      <c r="AF56" s="338">
        <f t="shared" si="6"/>
        <v>0</v>
      </c>
      <c r="AG56" s="338">
        <f t="shared" si="6"/>
        <v>3</v>
      </c>
      <c r="AH56" s="338">
        <f t="shared" si="6"/>
        <v>0</v>
      </c>
      <c r="AI56" s="338">
        <f t="shared" si="6"/>
        <v>5</v>
      </c>
      <c r="AJ56" s="338">
        <f t="shared" si="6"/>
        <v>5</v>
      </c>
      <c r="AK56" s="338">
        <f t="shared" si="6"/>
        <v>0</v>
      </c>
      <c r="AL56" s="338">
        <f t="shared" si="6"/>
        <v>5</v>
      </c>
      <c r="AM56" s="338">
        <f t="shared" si="6"/>
        <v>5</v>
      </c>
      <c r="AN56" s="338">
        <f t="shared" si="6"/>
        <v>5</v>
      </c>
      <c r="AO56" s="338">
        <f t="shared" si="6"/>
        <v>5</v>
      </c>
      <c r="AP56" s="338">
        <f t="shared" si="6"/>
        <v>0</v>
      </c>
      <c r="AQ56" s="338">
        <f t="shared" si="6"/>
        <v>0</v>
      </c>
      <c r="AR56" s="338">
        <f t="shared" si="6"/>
        <v>3</v>
      </c>
      <c r="AS56" s="338">
        <f t="shared" si="6"/>
        <v>0</v>
      </c>
      <c r="AT56" s="338">
        <f t="shared" si="6"/>
        <v>3</v>
      </c>
      <c r="AU56" s="338">
        <f t="shared" si="6"/>
        <v>5</v>
      </c>
      <c r="AV56" s="338">
        <f t="shared" si="6"/>
        <v>3</v>
      </c>
      <c r="AW56" s="338">
        <f t="shared" si="6"/>
        <v>5</v>
      </c>
      <c r="AX56" s="338">
        <f t="shared" si="6"/>
        <v>3</v>
      </c>
      <c r="AY56" s="338">
        <f t="shared" si="6"/>
        <v>0</v>
      </c>
      <c r="AZ56" s="338">
        <f t="shared" si="6"/>
        <v>3</v>
      </c>
      <c r="BA56" s="338">
        <f t="shared" si="6"/>
        <v>3</v>
      </c>
      <c r="BB56" s="338">
        <f t="shared" si="6"/>
        <v>0</v>
      </c>
      <c r="BC56" s="338">
        <f t="shared" si="6"/>
        <v>5</v>
      </c>
      <c r="BD56" s="338">
        <f t="shared" si="6"/>
        <v>5</v>
      </c>
      <c r="BE56" s="338">
        <f t="shared" si="6"/>
        <v>0</v>
      </c>
      <c r="BF56" s="338">
        <f t="shared" si="6"/>
        <v>5</v>
      </c>
      <c r="BG56" s="338">
        <f t="shared" si="6"/>
        <v>0</v>
      </c>
      <c r="BH56" s="338">
        <f t="shared" si="6"/>
        <v>5</v>
      </c>
      <c r="BI56" s="338">
        <f t="shared" si="6"/>
        <v>5</v>
      </c>
      <c r="BJ56" s="338">
        <f t="shared" si="6"/>
        <v>0</v>
      </c>
      <c r="BK56" s="13"/>
      <c r="BL56" s="80"/>
      <c r="BM56" s="199"/>
      <c r="BN56" s="321"/>
      <c r="BO56" s="122"/>
    </row>
    <row r="57" spans="1:67" s="8" customFormat="1" x14ac:dyDescent="0.25">
      <c r="A57" s="477"/>
      <c r="B57" s="404"/>
      <c r="C57" s="470"/>
      <c r="D57" s="461"/>
      <c r="E57" s="475"/>
      <c r="F57" s="436"/>
      <c r="G57" s="416"/>
      <c r="H57" s="416"/>
      <c r="I57" s="416"/>
      <c r="J57" s="424"/>
      <c r="K57" s="69" t="s">
        <v>43</v>
      </c>
      <c r="L57" s="223">
        <v>57</v>
      </c>
      <c r="M57" s="223">
        <v>42</v>
      </c>
      <c r="N57" s="223">
        <v>58</v>
      </c>
      <c r="O57" s="223">
        <v>58</v>
      </c>
      <c r="P57" s="223">
        <v>48.3</v>
      </c>
      <c r="Q57" s="223">
        <v>60.7</v>
      </c>
      <c r="R57" s="223">
        <v>49.7</v>
      </c>
      <c r="S57" s="223">
        <v>56.8</v>
      </c>
      <c r="T57" s="223">
        <v>34</v>
      </c>
      <c r="U57" s="223">
        <v>51</v>
      </c>
      <c r="V57" s="223">
        <v>47</v>
      </c>
      <c r="W57" s="223">
        <v>52</v>
      </c>
      <c r="X57" s="223">
        <v>47.1</v>
      </c>
      <c r="Y57" s="223">
        <v>37</v>
      </c>
      <c r="Z57" s="223">
        <v>56</v>
      </c>
      <c r="AA57" s="223">
        <v>44.7</v>
      </c>
      <c r="AB57" s="223">
        <v>63</v>
      </c>
      <c r="AC57" s="223">
        <v>50.7</v>
      </c>
      <c r="AD57" s="223">
        <v>50</v>
      </c>
      <c r="AE57" s="223">
        <v>47.3</v>
      </c>
      <c r="AF57" s="223">
        <v>37.799999999999997</v>
      </c>
      <c r="AG57" s="223">
        <v>51</v>
      </c>
      <c r="AH57" s="223">
        <v>42.4</v>
      </c>
      <c r="AI57" s="223">
        <v>52.4</v>
      </c>
      <c r="AJ57" s="223">
        <v>64.599999999999994</v>
      </c>
      <c r="AK57" s="223">
        <v>36</v>
      </c>
      <c r="AL57" s="223">
        <v>62</v>
      </c>
      <c r="AM57" s="223">
        <v>57.5</v>
      </c>
      <c r="AN57" s="223">
        <v>57.1</v>
      </c>
      <c r="AO57" s="223">
        <v>55</v>
      </c>
      <c r="AP57" s="223">
        <v>44.6</v>
      </c>
      <c r="AQ57" s="223">
        <v>45</v>
      </c>
      <c r="AR57" s="223">
        <v>48</v>
      </c>
      <c r="AS57" s="223">
        <v>39</v>
      </c>
      <c r="AT57" s="223">
        <v>49</v>
      </c>
      <c r="AU57" s="223">
        <v>53</v>
      </c>
      <c r="AV57" s="223">
        <v>48</v>
      </c>
      <c r="AW57" s="223">
        <v>55</v>
      </c>
      <c r="AX57" s="223">
        <v>50.2</v>
      </c>
      <c r="AY57" s="223">
        <v>46.7</v>
      </c>
      <c r="AZ57" s="223">
        <v>50.3</v>
      </c>
      <c r="BA57" s="223">
        <v>48</v>
      </c>
      <c r="BB57" s="223">
        <v>45</v>
      </c>
      <c r="BC57" s="223">
        <v>57</v>
      </c>
      <c r="BD57" s="223">
        <v>51.4</v>
      </c>
      <c r="BE57" s="223">
        <v>34</v>
      </c>
      <c r="BF57" s="223">
        <v>56</v>
      </c>
      <c r="BG57" s="223">
        <v>37</v>
      </c>
      <c r="BH57" s="223">
        <v>57.7</v>
      </c>
      <c r="BI57" s="223">
        <v>67</v>
      </c>
      <c r="BJ57" s="223">
        <v>43.1</v>
      </c>
      <c r="BK57" s="144"/>
      <c r="BL57" s="80"/>
      <c r="BM57" s="206">
        <v>51</v>
      </c>
      <c r="BN57" s="328">
        <v>51.1</v>
      </c>
      <c r="BO57" s="194">
        <v>50.8</v>
      </c>
    </row>
    <row r="58" spans="1:67" s="8" customFormat="1" x14ac:dyDescent="0.25">
      <c r="A58" s="477"/>
      <c r="B58" s="404"/>
      <c r="C58" s="240" t="s">
        <v>44</v>
      </c>
      <c r="D58" s="461"/>
      <c r="E58" s="475"/>
      <c r="F58" s="436"/>
      <c r="G58" s="416"/>
      <c r="H58" s="416"/>
      <c r="I58" s="416"/>
      <c r="J58" s="424"/>
      <c r="K58" s="69" t="s">
        <v>17</v>
      </c>
      <c r="L58" s="223">
        <v>70</v>
      </c>
      <c r="M58" s="223">
        <v>67.400000000000006</v>
      </c>
      <c r="N58" s="223">
        <v>77</v>
      </c>
      <c r="O58" s="223">
        <v>78</v>
      </c>
      <c r="P58" s="223">
        <v>59.5</v>
      </c>
      <c r="Q58" s="223">
        <v>71.7</v>
      </c>
      <c r="R58" s="223">
        <v>66.900000000000006</v>
      </c>
      <c r="S58" s="223">
        <v>73.900000000000006</v>
      </c>
      <c r="T58" s="223">
        <v>52</v>
      </c>
      <c r="U58" s="223">
        <v>65</v>
      </c>
      <c r="V58" s="223">
        <v>64</v>
      </c>
      <c r="W58" s="223">
        <v>66</v>
      </c>
      <c r="X58" s="223">
        <v>58.5</v>
      </c>
      <c r="Y58" s="223">
        <v>45.8</v>
      </c>
      <c r="Z58" s="223">
        <v>76</v>
      </c>
      <c r="AA58" s="223">
        <v>53.8</v>
      </c>
      <c r="AB58" s="223">
        <v>80</v>
      </c>
      <c r="AC58" s="223">
        <v>68</v>
      </c>
      <c r="AD58" s="223">
        <v>70</v>
      </c>
      <c r="AE58" s="223">
        <v>60.2</v>
      </c>
      <c r="AF58" s="223">
        <v>50.4</v>
      </c>
      <c r="AG58" s="223">
        <v>58</v>
      </c>
      <c r="AH58" s="223" t="s">
        <v>277</v>
      </c>
      <c r="AI58" s="223">
        <v>68.2</v>
      </c>
      <c r="AJ58" s="223">
        <v>71.400000000000006</v>
      </c>
      <c r="AK58" s="223">
        <v>45</v>
      </c>
      <c r="AL58" s="223">
        <v>72</v>
      </c>
      <c r="AM58" s="223">
        <v>72.2</v>
      </c>
      <c r="AN58" s="223">
        <v>70.5</v>
      </c>
      <c r="AO58" s="223">
        <v>66</v>
      </c>
      <c r="AP58" s="223">
        <v>56</v>
      </c>
      <c r="AQ58" s="223">
        <v>55.6</v>
      </c>
      <c r="AR58" s="223">
        <v>64</v>
      </c>
      <c r="AS58" s="223">
        <v>53.8</v>
      </c>
      <c r="AT58" s="223">
        <v>65</v>
      </c>
      <c r="AU58" s="223">
        <v>69</v>
      </c>
      <c r="AV58" s="223">
        <v>66</v>
      </c>
      <c r="AW58" s="223">
        <v>70</v>
      </c>
      <c r="AX58" s="223">
        <v>66.7</v>
      </c>
      <c r="AY58" s="223">
        <v>62.7</v>
      </c>
      <c r="AZ58" s="223">
        <v>60.5</v>
      </c>
      <c r="BA58" s="223">
        <v>61</v>
      </c>
      <c r="BB58" s="223">
        <v>62</v>
      </c>
      <c r="BC58" s="223">
        <v>72</v>
      </c>
      <c r="BD58" s="223">
        <v>63</v>
      </c>
      <c r="BE58" s="223">
        <v>42</v>
      </c>
      <c r="BF58" s="223">
        <v>64</v>
      </c>
      <c r="BG58" s="223">
        <v>50</v>
      </c>
      <c r="BH58" s="223">
        <v>74.2</v>
      </c>
      <c r="BI58" s="223">
        <v>77</v>
      </c>
      <c r="BJ58" s="223">
        <v>58.1</v>
      </c>
      <c r="BK58" s="145"/>
      <c r="BL58" s="80"/>
      <c r="BM58" s="206">
        <v>63.6</v>
      </c>
      <c r="BN58" s="328">
        <v>64.3</v>
      </c>
      <c r="BO58" s="194">
        <v>63.6</v>
      </c>
    </row>
    <row r="59" spans="1:67" s="8" customFormat="1" x14ac:dyDescent="0.25">
      <c r="A59" s="477"/>
      <c r="B59" s="404"/>
      <c r="C59" s="240" t="s">
        <v>45</v>
      </c>
      <c r="D59" s="461"/>
      <c r="E59" s="475"/>
      <c r="F59" s="436"/>
      <c r="G59" s="416"/>
      <c r="H59" s="416"/>
      <c r="I59" s="416"/>
      <c r="J59" s="424"/>
      <c r="K59" s="69" t="s">
        <v>17</v>
      </c>
      <c r="L59" s="223">
        <v>50</v>
      </c>
      <c r="M59" s="223">
        <v>30.6</v>
      </c>
      <c r="N59" s="223">
        <v>47</v>
      </c>
      <c r="O59" s="223">
        <v>49</v>
      </c>
      <c r="P59" s="223">
        <v>41</v>
      </c>
      <c r="Q59" s="223">
        <v>53</v>
      </c>
      <c r="R59" s="223">
        <v>41.5</v>
      </c>
      <c r="S59" s="223">
        <v>50.4</v>
      </c>
      <c r="T59" s="223">
        <v>26</v>
      </c>
      <c r="U59" s="223">
        <v>43</v>
      </c>
      <c r="V59" s="223">
        <v>31</v>
      </c>
      <c r="W59" s="223">
        <v>41</v>
      </c>
      <c r="X59" s="223">
        <v>35</v>
      </c>
      <c r="Y59" s="223">
        <v>29.4</v>
      </c>
      <c r="Z59" s="223">
        <v>41</v>
      </c>
      <c r="AA59" s="223">
        <v>38.700000000000003</v>
      </c>
      <c r="AB59" s="223">
        <v>51</v>
      </c>
      <c r="AC59" s="223">
        <v>48</v>
      </c>
      <c r="AD59" s="223">
        <v>41</v>
      </c>
      <c r="AE59" s="223">
        <v>35.9</v>
      </c>
      <c r="AF59" s="223">
        <v>25.9</v>
      </c>
      <c r="AG59" s="223">
        <v>43</v>
      </c>
      <c r="AH59" s="223">
        <v>32.9</v>
      </c>
      <c r="AI59" s="223">
        <v>40.299999999999997</v>
      </c>
      <c r="AJ59" s="223">
        <v>60</v>
      </c>
      <c r="AK59" s="223">
        <v>31</v>
      </c>
      <c r="AL59" s="223">
        <v>60</v>
      </c>
      <c r="AM59" s="223">
        <v>46.8</v>
      </c>
      <c r="AN59" s="223">
        <v>48.5</v>
      </c>
      <c r="AO59" s="223">
        <v>49</v>
      </c>
      <c r="AP59" s="223">
        <v>34</v>
      </c>
      <c r="AQ59" s="223">
        <v>37.6</v>
      </c>
      <c r="AR59" s="223">
        <v>35</v>
      </c>
      <c r="AS59" s="223">
        <v>32.1</v>
      </c>
      <c r="AT59" s="223">
        <v>43</v>
      </c>
      <c r="AU59" s="223">
        <v>56</v>
      </c>
      <c r="AV59" s="223">
        <v>38</v>
      </c>
      <c r="AW59" s="223">
        <v>43</v>
      </c>
      <c r="AX59" s="223">
        <v>43</v>
      </c>
      <c r="AY59" s="223">
        <v>30.6</v>
      </c>
      <c r="AZ59" s="223">
        <v>44.3</v>
      </c>
      <c r="BA59" s="223">
        <v>38</v>
      </c>
      <c r="BB59" s="223">
        <v>36</v>
      </c>
      <c r="BC59" s="223">
        <v>46</v>
      </c>
      <c r="BD59" s="223">
        <v>42.4</v>
      </c>
      <c r="BE59" s="223">
        <v>26</v>
      </c>
      <c r="BF59" s="223">
        <v>51</v>
      </c>
      <c r="BG59" s="223">
        <v>26</v>
      </c>
      <c r="BH59" s="223" t="s">
        <v>278</v>
      </c>
      <c r="BI59" s="223">
        <v>61</v>
      </c>
      <c r="BJ59" s="223">
        <v>34.1</v>
      </c>
      <c r="BK59" s="145"/>
      <c r="BL59" s="80"/>
      <c r="BM59" s="206">
        <v>42.9</v>
      </c>
      <c r="BN59" s="328">
        <v>42.6</v>
      </c>
      <c r="BO59" s="194">
        <v>42.5</v>
      </c>
    </row>
    <row r="60" spans="1:67" s="8" customFormat="1" ht="16.5" thickBot="1" x14ac:dyDescent="0.3">
      <c r="A60" s="477"/>
      <c r="B60" s="404"/>
      <c r="C60" s="241" t="s">
        <v>46</v>
      </c>
      <c r="D60" s="461"/>
      <c r="E60" s="475"/>
      <c r="F60" s="447"/>
      <c r="G60" s="416"/>
      <c r="H60" s="416"/>
      <c r="I60" s="416"/>
      <c r="J60" s="424"/>
      <c r="K60" s="69" t="s">
        <v>17</v>
      </c>
      <c r="L60" s="223">
        <v>50</v>
      </c>
      <c r="M60" s="223">
        <v>26.7</v>
      </c>
      <c r="N60" s="223">
        <v>53</v>
      </c>
      <c r="O60" s="223">
        <v>50</v>
      </c>
      <c r="P60" s="223">
        <v>39.299999999999997</v>
      </c>
      <c r="Q60" s="223">
        <v>52.2</v>
      </c>
      <c r="R60" s="223">
        <v>35</v>
      </c>
      <c r="S60" s="223">
        <v>51</v>
      </c>
      <c r="T60" s="223">
        <v>19</v>
      </c>
      <c r="U60" s="223">
        <v>37</v>
      </c>
      <c r="V60" s="223">
        <v>46</v>
      </c>
      <c r="W60" s="223">
        <v>51</v>
      </c>
      <c r="X60" s="223">
        <v>62.5</v>
      </c>
      <c r="Y60" s="223">
        <v>39.700000000000003</v>
      </c>
      <c r="Z60" s="223">
        <v>59</v>
      </c>
      <c r="AA60" s="223">
        <v>41.5</v>
      </c>
      <c r="AB60" s="223">
        <v>73</v>
      </c>
      <c r="AC60" s="223">
        <v>48</v>
      </c>
      <c r="AD60" s="223">
        <v>38</v>
      </c>
      <c r="AE60" s="223">
        <v>55.3</v>
      </c>
      <c r="AF60" s="223">
        <v>0</v>
      </c>
      <c r="AG60" s="223">
        <v>58</v>
      </c>
      <c r="AH60" s="223">
        <v>45.1</v>
      </c>
      <c r="AI60" s="223">
        <v>45.1</v>
      </c>
      <c r="AJ60" s="223">
        <v>63.7</v>
      </c>
      <c r="AK60" s="223">
        <v>47</v>
      </c>
      <c r="AL60" s="223">
        <v>45</v>
      </c>
      <c r="AM60" s="223">
        <v>62</v>
      </c>
      <c r="AN60" s="223">
        <v>57</v>
      </c>
      <c r="AO60" s="223">
        <v>40</v>
      </c>
      <c r="AP60" s="223">
        <v>45</v>
      </c>
      <c r="AQ60" s="223">
        <v>43.3</v>
      </c>
      <c r="AR60" s="223">
        <v>61</v>
      </c>
      <c r="AS60" s="223">
        <v>19</v>
      </c>
      <c r="AT60" s="223">
        <v>37</v>
      </c>
      <c r="AU60" s="223">
        <v>44</v>
      </c>
      <c r="AV60" s="223">
        <v>36</v>
      </c>
      <c r="AW60" s="223">
        <v>68</v>
      </c>
      <c r="AX60" s="223">
        <v>27</v>
      </c>
      <c r="AY60" s="223">
        <v>34.4</v>
      </c>
      <c r="AZ60" s="223">
        <v>42.6</v>
      </c>
      <c r="BA60" s="223">
        <v>37</v>
      </c>
      <c r="BB60" s="223">
        <v>33</v>
      </c>
      <c r="BC60" s="223">
        <v>54</v>
      </c>
      <c r="BD60" s="223">
        <v>43.6</v>
      </c>
      <c r="BE60" s="223">
        <v>41</v>
      </c>
      <c r="BF60" s="223">
        <v>59</v>
      </c>
      <c r="BG60" s="223">
        <v>36</v>
      </c>
      <c r="BH60" s="223">
        <v>45.2</v>
      </c>
      <c r="BI60" s="223">
        <v>65</v>
      </c>
      <c r="BJ60" s="223">
        <v>41.3</v>
      </c>
      <c r="BK60" s="144"/>
      <c r="BL60" s="80"/>
      <c r="BM60" s="206">
        <v>46.2</v>
      </c>
      <c r="BN60" s="328">
        <v>48.8</v>
      </c>
      <c r="BO60" s="194">
        <v>47.9</v>
      </c>
    </row>
    <row r="61" spans="1:67" s="8" customFormat="1" x14ac:dyDescent="0.25">
      <c r="A61" s="477"/>
      <c r="B61" s="404"/>
      <c r="C61" s="467" t="s">
        <v>192</v>
      </c>
      <c r="D61" s="466" t="s">
        <v>223</v>
      </c>
      <c r="E61" s="462" t="s">
        <v>14</v>
      </c>
      <c r="F61" s="446" t="s">
        <v>160</v>
      </c>
      <c r="G61" s="415"/>
      <c r="H61" s="415" t="s">
        <v>15</v>
      </c>
      <c r="I61" s="415" t="s">
        <v>15</v>
      </c>
      <c r="J61" s="423" t="s">
        <v>40</v>
      </c>
      <c r="K61" s="338" t="s">
        <v>16</v>
      </c>
      <c r="L61" s="338">
        <v>0</v>
      </c>
      <c r="M61" s="338">
        <v>-2</v>
      </c>
      <c r="N61" s="338">
        <v>0</v>
      </c>
      <c r="O61" s="338">
        <v>0</v>
      </c>
      <c r="P61" s="338">
        <v>0</v>
      </c>
      <c r="Q61" s="338">
        <v>0</v>
      </c>
      <c r="R61" s="338">
        <v>-1</v>
      </c>
      <c r="S61" s="338">
        <v>0</v>
      </c>
      <c r="T61" s="338">
        <v>-1.5</v>
      </c>
      <c r="U61" s="338">
        <v>-1</v>
      </c>
      <c r="V61" s="338">
        <v>0</v>
      </c>
      <c r="W61" s="338">
        <v>-0.5</v>
      </c>
      <c r="X61" s="338">
        <v>0</v>
      </c>
      <c r="Y61" s="338">
        <v>-1</v>
      </c>
      <c r="Z61" s="338">
        <v>-1</v>
      </c>
      <c r="AA61" s="338">
        <v>-0.5</v>
      </c>
      <c r="AB61" s="338">
        <v>0</v>
      </c>
      <c r="AC61" s="338">
        <v>0</v>
      </c>
      <c r="AD61" s="338">
        <v>0</v>
      </c>
      <c r="AE61" s="338">
        <v>-0.5</v>
      </c>
      <c r="AF61" s="338">
        <v>0</v>
      </c>
      <c r="AG61" s="338">
        <v>0</v>
      </c>
      <c r="AH61" s="338">
        <v>0</v>
      </c>
      <c r="AI61" s="338">
        <v>0</v>
      </c>
      <c r="AJ61" s="338">
        <v>0</v>
      </c>
      <c r="AK61" s="338">
        <v>0</v>
      </c>
      <c r="AL61" s="338">
        <v>0</v>
      </c>
      <c r="AM61" s="338">
        <v>0</v>
      </c>
      <c r="AN61" s="338">
        <v>0</v>
      </c>
      <c r="AO61" s="338">
        <v>0</v>
      </c>
      <c r="AP61" s="338">
        <v>-1.5</v>
      </c>
      <c r="AQ61" s="338">
        <v>0</v>
      </c>
      <c r="AR61" s="338">
        <v>-1</v>
      </c>
      <c r="AS61" s="338">
        <v>-1</v>
      </c>
      <c r="AT61" s="338">
        <v>0</v>
      </c>
      <c r="AU61" s="338">
        <v>-1</v>
      </c>
      <c r="AV61" s="338">
        <v>0</v>
      </c>
      <c r="AW61" s="338">
        <v>0</v>
      </c>
      <c r="AX61" s="338">
        <v>0</v>
      </c>
      <c r="AY61" s="338">
        <v>0</v>
      </c>
      <c r="AZ61" s="338">
        <v>-1</v>
      </c>
      <c r="BA61" s="338">
        <v>0</v>
      </c>
      <c r="BB61" s="338">
        <v>-1.5</v>
      </c>
      <c r="BC61" s="338">
        <v>-1.5</v>
      </c>
      <c r="BD61" s="338">
        <v>-0.5</v>
      </c>
      <c r="BE61" s="338">
        <v>-3.5</v>
      </c>
      <c r="BF61" s="338">
        <v>0</v>
      </c>
      <c r="BG61" s="338">
        <v>-0.5</v>
      </c>
      <c r="BH61" s="338">
        <v>-0.5</v>
      </c>
      <c r="BI61" s="338">
        <v>0</v>
      </c>
      <c r="BJ61" s="338">
        <v>0</v>
      </c>
      <c r="BK61" s="80"/>
      <c r="BL61" s="80"/>
      <c r="BM61" s="199"/>
      <c r="BN61" s="321"/>
      <c r="BO61" s="122"/>
    </row>
    <row r="62" spans="1:67" s="8" customFormat="1" ht="33.75" customHeight="1" thickBot="1" x14ac:dyDescent="0.3">
      <c r="A62" s="477"/>
      <c r="B62" s="404"/>
      <c r="C62" s="468"/>
      <c r="D62" s="460"/>
      <c r="E62" s="475"/>
      <c r="F62" s="447"/>
      <c r="G62" s="415"/>
      <c r="H62" s="416"/>
      <c r="I62" s="416"/>
      <c r="J62" s="424"/>
      <c r="K62" s="65" t="s">
        <v>33</v>
      </c>
      <c r="L62" s="377">
        <v>0</v>
      </c>
      <c r="M62" s="377">
        <v>4</v>
      </c>
      <c r="N62" s="377">
        <v>0</v>
      </c>
      <c r="O62" s="377">
        <v>0</v>
      </c>
      <c r="P62" s="377">
        <v>0</v>
      </c>
      <c r="Q62" s="377">
        <v>0</v>
      </c>
      <c r="R62" s="377">
        <v>2</v>
      </c>
      <c r="S62" s="377">
        <v>0</v>
      </c>
      <c r="T62" s="377">
        <v>3</v>
      </c>
      <c r="U62" s="377">
        <v>2</v>
      </c>
      <c r="V62" s="377">
        <v>0</v>
      </c>
      <c r="W62" s="377">
        <v>1</v>
      </c>
      <c r="X62" s="377">
        <v>0</v>
      </c>
      <c r="Y62" s="377">
        <v>2</v>
      </c>
      <c r="Z62" s="377">
        <v>2</v>
      </c>
      <c r="AA62" s="377">
        <v>1</v>
      </c>
      <c r="AB62" s="377">
        <v>0</v>
      </c>
      <c r="AC62" s="377">
        <v>0</v>
      </c>
      <c r="AD62" s="377">
        <v>0</v>
      </c>
      <c r="AE62" s="377">
        <v>1</v>
      </c>
      <c r="AF62" s="377">
        <v>0</v>
      </c>
      <c r="AG62" s="377">
        <v>0</v>
      </c>
      <c r="AH62" s="377">
        <v>0</v>
      </c>
      <c r="AI62" s="377">
        <v>0</v>
      </c>
      <c r="AJ62" s="377">
        <v>0</v>
      </c>
      <c r="AK62" s="377">
        <v>0</v>
      </c>
      <c r="AL62" s="377">
        <v>0</v>
      </c>
      <c r="AM62" s="377">
        <v>0</v>
      </c>
      <c r="AN62" s="377">
        <v>0</v>
      </c>
      <c r="AO62" s="377">
        <v>0</v>
      </c>
      <c r="AP62" s="377">
        <v>3</v>
      </c>
      <c r="AQ62" s="377">
        <v>0</v>
      </c>
      <c r="AR62" s="377">
        <v>2</v>
      </c>
      <c r="AS62" s="377">
        <v>2</v>
      </c>
      <c r="AT62" s="377">
        <v>0</v>
      </c>
      <c r="AU62" s="377">
        <v>2</v>
      </c>
      <c r="AV62" s="377">
        <v>0</v>
      </c>
      <c r="AW62" s="377">
        <v>0</v>
      </c>
      <c r="AX62" s="377">
        <v>0</v>
      </c>
      <c r="AY62" s="377">
        <v>0</v>
      </c>
      <c r="AZ62" s="377">
        <v>2</v>
      </c>
      <c r="BA62" s="377">
        <v>0</v>
      </c>
      <c r="BB62" s="377">
        <v>3</v>
      </c>
      <c r="BC62" s="377">
        <v>3</v>
      </c>
      <c r="BD62" s="377">
        <v>1</v>
      </c>
      <c r="BE62" s="377">
        <v>7</v>
      </c>
      <c r="BF62" s="377">
        <v>0</v>
      </c>
      <c r="BG62" s="377">
        <v>1</v>
      </c>
      <c r="BH62" s="377">
        <v>1</v>
      </c>
      <c r="BI62" s="377">
        <v>0</v>
      </c>
      <c r="BJ62" s="377">
        <v>0</v>
      </c>
      <c r="BK62" s="147">
        <v>562</v>
      </c>
      <c r="BL62" s="80"/>
      <c r="BM62" s="199" t="s">
        <v>279</v>
      </c>
      <c r="BN62" s="321">
        <v>0.5</v>
      </c>
      <c r="BO62" s="122">
        <v>0.2</v>
      </c>
    </row>
    <row r="63" spans="1:67" s="8" customFormat="1" ht="59.25" customHeight="1" thickBot="1" x14ac:dyDescent="0.3">
      <c r="A63" s="477"/>
      <c r="B63" s="404"/>
      <c r="C63" s="228" t="s">
        <v>148</v>
      </c>
      <c r="D63" s="54" t="s">
        <v>149</v>
      </c>
      <c r="E63" s="55" t="s">
        <v>14</v>
      </c>
      <c r="F63" s="61" t="s">
        <v>160</v>
      </c>
      <c r="G63" s="72"/>
      <c r="H63" s="72"/>
      <c r="I63" s="72"/>
      <c r="J63" s="72"/>
      <c r="K63" s="69" t="s">
        <v>17</v>
      </c>
      <c r="L63" s="375">
        <v>42.1</v>
      </c>
      <c r="M63" s="375">
        <v>0</v>
      </c>
      <c r="N63" s="375">
        <v>89</v>
      </c>
      <c r="O63" s="375">
        <v>100</v>
      </c>
      <c r="P63" s="375">
        <v>0</v>
      </c>
      <c r="Q63" s="375">
        <v>100</v>
      </c>
      <c r="R63" s="375">
        <v>42</v>
      </c>
      <c r="S63" s="375">
        <v>76.900000000000006</v>
      </c>
      <c r="T63" s="375">
        <v>0</v>
      </c>
      <c r="U63" s="375">
        <v>31</v>
      </c>
      <c r="V63" s="375">
        <v>0</v>
      </c>
      <c r="W63" s="375">
        <v>0</v>
      </c>
      <c r="X63" s="375">
        <v>100</v>
      </c>
      <c r="Y63" s="375">
        <v>0</v>
      </c>
      <c r="Z63" s="375">
        <v>0</v>
      </c>
      <c r="AA63" s="375">
        <v>0</v>
      </c>
      <c r="AB63" s="375">
        <v>78</v>
      </c>
      <c r="AC63" s="375">
        <v>92.1</v>
      </c>
      <c r="AD63" s="375">
        <v>44.5</v>
      </c>
      <c r="AE63" s="375">
        <v>0</v>
      </c>
      <c r="AF63" s="376">
        <v>0</v>
      </c>
      <c r="AG63" s="375">
        <v>98.8</v>
      </c>
      <c r="AH63" s="375">
        <v>0</v>
      </c>
      <c r="AI63" s="375">
        <v>0</v>
      </c>
      <c r="AJ63" s="375">
        <v>81</v>
      </c>
      <c r="AK63" s="376">
        <v>0</v>
      </c>
      <c r="AL63" s="375">
        <v>100</v>
      </c>
      <c r="AM63" s="375">
        <v>64.400000000000006</v>
      </c>
      <c r="AN63" s="375">
        <v>97.6</v>
      </c>
      <c r="AO63" s="375">
        <v>57.2</v>
      </c>
      <c r="AP63" s="375">
        <v>0</v>
      </c>
      <c r="AQ63" s="375">
        <v>0</v>
      </c>
      <c r="AR63" s="375">
        <v>0</v>
      </c>
      <c r="AS63" s="375">
        <v>0</v>
      </c>
      <c r="AT63" s="375">
        <v>100</v>
      </c>
      <c r="AU63" s="375">
        <v>74</v>
      </c>
      <c r="AV63" s="375">
        <v>0</v>
      </c>
      <c r="AW63" s="375">
        <v>100</v>
      </c>
      <c r="AX63" s="375">
        <v>0</v>
      </c>
      <c r="AY63" s="375">
        <v>0</v>
      </c>
      <c r="AZ63" s="375">
        <v>0</v>
      </c>
      <c r="BA63" s="375">
        <v>0</v>
      </c>
      <c r="BB63" s="375">
        <v>0</v>
      </c>
      <c r="BC63" s="375">
        <v>74</v>
      </c>
      <c r="BD63" s="375">
        <v>48</v>
      </c>
      <c r="BE63" s="375">
        <v>0</v>
      </c>
      <c r="BF63" s="375">
        <v>100</v>
      </c>
      <c r="BG63" s="375">
        <v>0</v>
      </c>
      <c r="BH63" s="375" t="s">
        <v>282</v>
      </c>
      <c r="BI63" s="375">
        <v>96.1</v>
      </c>
      <c r="BJ63" s="375">
        <v>0</v>
      </c>
      <c r="BK63" s="143"/>
      <c r="BL63" s="80"/>
      <c r="BM63" s="207">
        <v>86.1</v>
      </c>
      <c r="BN63" s="329">
        <v>77.2</v>
      </c>
      <c r="BO63" s="195">
        <v>94.4</v>
      </c>
    </row>
    <row r="64" spans="1:67" s="8" customFormat="1" ht="48.75" customHeight="1" thickBot="1" x14ac:dyDescent="0.3">
      <c r="A64" s="477"/>
      <c r="B64" s="404"/>
      <c r="C64" s="236" t="s">
        <v>47</v>
      </c>
      <c r="D64" s="64" t="s">
        <v>107</v>
      </c>
      <c r="E64" s="57" t="s">
        <v>14</v>
      </c>
      <c r="F64" s="61" t="s">
        <v>160</v>
      </c>
      <c r="G64" s="72"/>
      <c r="H64" s="62" t="s">
        <v>15</v>
      </c>
      <c r="I64" s="62" t="s">
        <v>15</v>
      </c>
      <c r="J64" s="56"/>
      <c r="K64" s="69" t="s">
        <v>93</v>
      </c>
      <c r="L64" s="208">
        <v>74.547169811320757</v>
      </c>
      <c r="M64" s="208">
        <v>71.206896551724142</v>
      </c>
      <c r="N64" s="208">
        <v>76.777777777777771</v>
      </c>
      <c r="O64" s="208">
        <v>73.508474576271183</v>
      </c>
      <c r="P64" s="208">
        <v>73</v>
      </c>
      <c r="Q64" s="208">
        <v>75.913043478260875</v>
      </c>
      <c r="R64" s="208">
        <v>73.442307692307693</v>
      </c>
      <c r="S64" s="208">
        <v>73.129629629629633</v>
      </c>
      <c r="T64" s="208">
        <v>63.642857142857146</v>
      </c>
      <c r="U64" s="208">
        <v>61.090909090909093</v>
      </c>
      <c r="V64" s="208">
        <v>66.821428571428569</v>
      </c>
      <c r="W64" s="208">
        <v>63.708333333333336</v>
      </c>
      <c r="X64" s="208">
        <v>69</v>
      </c>
      <c r="Y64" s="208">
        <v>67.692307692307693</v>
      </c>
      <c r="Z64" s="208">
        <v>76.548387096774192</v>
      </c>
      <c r="AA64" s="208">
        <v>73.214285714285708</v>
      </c>
      <c r="AB64" s="208">
        <v>84</v>
      </c>
      <c r="AC64" s="208">
        <v>78.177215189873422</v>
      </c>
      <c r="AD64" s="208">
        <v>74.121212121212125</v>
      </c>
      <c r="AE64" s="208">
        <v>69.263157894736835</v>
      </c>
      <c r="AF64" s="374">
        <v>0</v>
      </c>
      <c r="AG64" s="208">
        <v>73.714285714285708</v>
      </c>
      <c r="AH64" s="208">
        <v>69.75</v>
      </c>
      <c r="AI64" s="208">
        <v>65.21052631578948</v>
      </c>
      <c r="AJ64" s="208">
        <v>82.369230769230768</v>
      </c>
      <c r="AK64" s="374">
        <v>0</v>
      </c>
      <c r="AL64" s="208">
        <v>78.8</v>
      </c>
      <c r="AM64" s="208">
        <v>80.55952380952381</v>
      </c>
      <c r="AN64" s="208">
        <v>67.829268292682926</v>
      </c>
      <c r="AO64" s="208">
        <v>74.891304347826093</v>
      </c>
      <c r="AP64" s="208">
        <v>68.677419354838705</v>
      </c>
      <c r="AQ64" s="208">
        <v>69.08</v>
      </c>
      <c r="AR64" s="208">
        <v>75.032258064516128</v>
      </c>
      <c r="AS64" s="208">
        <v>71.541666666666671</v>
      </c>
      <c r="AT64" s="208">
        <v>63.94736842105263</v>
      </c>
      <c r="AU64" s="208">
        <v>77.381818181818176</v>
      </c>
      <c r="AV64" s="208">
        <v>68.818181818181813</v>
      </c>
      <c r="AW64" s="208">
        <v>74.15384615384616</v>
      </c>
      <c r="AX64" s="208">
        <v>68.083333333333329</v>
      </c>
      <c r="AY64" s="208">
        <v>66.764705882352942</v>
      </c>
      <c r="AZ64" s="208">
        <v>63.333333333333336</v>
      </c>
      <c r="BA64" s="208">
        <v>71.52</v>
      </c>
      <c r="BB64" s="208">
        <v>61.892857142857146</v>
      </c>
      <c r="BC64" s="208">
        <v>68.304347826086953</v>
      </c>
      <c r="BD64" s="208">
        <v>66.434782608695656</v>
      </c>
      <c r="BE64" s="208">
        <v>68.57692307692308</v>
      </c>
      <c r="BF64" s="208">
        <v>77.833333333333329</v>
      </c>
      <c r="BG64" s="208">
        <v>74.8</v>
      </c>
      <c r="BH64" s="208">
        <v>70.055555555555557</v>
      </c>
      <c r="BI64" s="208">
        <v>80.785714285714292</v>
      </c>
      <c r="BJ64" s="208">
        <v>61</v>
      </c>
      <c r="BK64" s="143"/>
      <c r="BL64" s="80"/>
      <c r="BM64" s="206">
        <v>71.400000000000006</v>
      </c>
      <c r="BN64" s="328">
        <v>73.099999999999994</v>
      </c>
      <c r="BO64" s="194">
        <v>73.099999999999994</v>
      </c>
    </row>
    <row r="65" spans="1:67" s="8" customFormat="1" ht="48.75" customHeight="1" thickBot="1" x14ac:dyDescent="0.3">
      <c r="A65" s="477"/>
      <c r="B65" s="404"/>
      <c r="C65" s="285" t="s">
        <v>255</v>
      </c>
      <c r="D65" s="54" t="s">
        <v>112</v>
      </c>
      <c r="E65" s="61" t="s">
        <v>14</v>
      </c>
      <c r="F65" s="61" t="s">
        <v>160</v>
      </c>
      <c r="G65" s="67"/>
      <c r="H65" s="67"/>
      <c r="I65" s="67"/>
      <c r="J65" s="242"/>
      <c r="K65" s="34" t="s">
        <v>110</v>
      </c>
      <c r="L65" s="34">
        <v>65.099999999999994</v>
      </c>
      <c r="M65" s="34">
        <v>0</v>
      </c>
      <c r="N65" s="34">
        <v>64.7</v>
      </c>
      <c r="O65" s="34">
        <v>81.599999999999994</v>
      </c>
      <c r="P65" s="34">
        <v>64.7</v>
      </c>
      <c r="Q65" s="180">
        <v>52.2</v>
      </c>
      <c r="R65" s="180">
        <v>73.099999999999994</v>
      </c>
      <c r="S65" s="180">
        <v>64.8</v>
      </c>
      <c r="T65" s="180">
        <v>0</v>
      </c>
      <c r="U65" s="180">
        <v>46.2</v>
      </c>
      <c r="V65" s="180">
        <v>0</v>
      </c>
      <c r="W65" s="180">
        <v>0</v>
      </c>
      <c r="X65" s="180">
        <v>72.400000000000006</v>
      </c>
      <c r="Y65" s="180">
        <v>0</v>
      </c>
      <c r="Z65" s="180">
        <v>0</v>
      </c>
      <c r="AA65" s="180">
        <v>0</v>
      </c>
      <c r="AB65" s="180">
        <v>80.2</v>
      </c>
      <c r="AC65" s="180">
        <v>67.8</v>
      </c>
      <c r="AD65" s="180">
        <v>71.099999999999994</v>
      </c>
      <c r="AE65" s="180">
        <v>0</v>
      </c>
      <c r="AF65" s="180">
        <v>0</v>
      </c>
      <c r="AG65" s="180">
        <v>68.099999999999994</v>
      </c>
      <c r="AH65" s="180">
        <v>0</v>
      </c>
      <c r="AI65" s="180">
        <v>0</v>
      </c>
      <c r="AJ65" s="180">
        <v>76.900000000000006</v>
      </c>
      <c r="AK65" s="180">
        <v>0</v>
      </c>
      <c r="AL65" s="180">
        <v>0</v>
      </c>
      <c r="AM65" s="180">
        <v>86.9</v>
      </c>
      <c r="AN65" s="180">
        <v>67</v>
      </c>
      <c r="AO65" s="180">
        <v>43.6</v>
      </c>
      <c r="AP65" s="180">
        <v>0</v>
      </c>
      <c r="AQ65" s="180">
        <v>76</v>
      </c>
      <c r="AR65" s="180">
        <v>0</v>
      </c>
      <c r="AS65" s="180">
        <v>0</v>
      </c>
      <c r="AT65" s="180">
        <v>60.5</v>
      </c>
      <c r="AU65" s="180" t="s">
        <v>281</v>
      </c>
      <c r="AV65" s="180">
        <v>0</v>
      </c>
      <c r="AW65" s="180">
        <v>61.5</v>
      </c>
      <c r="AX65" s="180">
        <v>0</v>
      </c>
      <c r="AY65" s="180">
        <v>0</v>
      </c>
      <c r="AZ65" s="180">
        <v>0</v>
      </c>
      <c r="BA65" s="180">
        <v>0</v>
      </c>
      <c r="BB65" s="180">
        <v>0</v>
      </c>
      <c r="BC65" s="180">
        <v>53.2</v>
      </c>
      <c r="BD65" s="180">
        <v>82.6</v>
      </c>
      <c r="BE65" s="180">
        <v>0</v>
      </c>
      <c r="BF65" s="180">
        <v>74</v>
      </c>
      <c r="BG65" s="180">
        <v>0</v>
      </c>
      <c r="BH65" s="180">
        <v>75.900000000000006</v>
      </c>
      <c r="BI65" s="180">
        <v>61.1</v>
      </c>
      <c r="BJ65" s="180">
        <v>0</v>
      </c>
      <c r="BK65" s="143"/>
      <c r="BL65" s="80"/>
      <c r="BM65" s="202">
        <v>63.4</v>
      </c>
      <c r="BN65" s="324">
        <v>68.599999999999994</v>
      </c>
      <c r="BO65" s="190">
        <v>67.599999999999994</v>
      </c>
    </row>
    <row r="66" spans="1:67" s="8" customFormat="1" ht="72" customHeight="1" thickBot="1" x14ac:dyDescent="0.3">
      <c r="A66" s="477"/>
      <c r="B66" s="404"/>
      <c r="C66" s="496" t="s">
        <v>284</v>
      </c>
      <c r="D66" s="401" t="s">
        <v>283</v>
      </c>
      <c r="E66" s="498"/>
      <c r="F66" s="462"/>
      <c r="G66" s="499"/>
      <c r="H66" s="499"/>
      <c r="I66" s="500"/>
      <c r="J66" s="405" t="s">
        <v>243</v>
      </c>
      <c r="K66" s="385" t="s">
        <v>147</v>
      </c>
      <c r="L66" s="386">
        <f>IF(L67=0,0,IF(L67&lt;20,1,IF(L67&gt;40.1,3,2)))</f>
        <v>1</v>
      </c>
      <c r="M66" s="386">
        <f t="shared" ref="M66:BJ66" si="7">IF(M67=0,0,IF(M67&lt;20,1,IF(M67&gt;40.1,3,2)))</f>
        <v>0</v>
      </c>
      <c r="N66" s="386">
        <v>3</v>
      </c>
      <c r="O66" s="386">
        <f t="shared" si="7"/>
        <v>2</v>
      </c>
      <c r="P66" s="386">
        <f t="shared" si="7"/>
        <v>1</v>
      </c>
      <c r="Q66" s="386">
        <v>2</v>
      </c>
      <c r="R66" s="386">
        <f t="shared" si="7"/>
        <v>1</v>
      </c>
      <c r="S66" s="386">
        <v>3</v>
      </c>
      <c r="T66" s="386">
        <f t="shared" si="7"/>
        <v>0</v>
      </c>
      <c r="U66" s="386">
        <f t="shared" si="7"/>
        <v>0</v>
      </c>
      <c r="V66" s="386">
        <f t="shared" si="7"/>
        <v>0</v>
      </c>
      <c r="W66" s="386">
        <f t="shared" si="7"/>
        <v>0</v>
      </c>
      <c r="X66" s="386">
        <f t="shared" si="7"/>
        <v>1</v>
      </c>
      <c r="Y66" s="386">
        <f t="shared" si="7"/>
        <v>0</v>
      </c>
      <c r="Z66" s="386">
        <f t="shared" si="7"/>
        <v>0</v>
      </c>
      <c r="AA66" s="386">
        <f t="shared" si="7"/>
        <v>0</v>
      </c>
      <c r="AB66" s="386">
        <f t="shared" si="7"/>
        <v>2</v>
      </c>
      <c r="AC66" s="386">
        <v>2</v>
      </c>
      <c r="AD66" s="386">
        <v>3</v>
      </c>
      <c r="AE66" s="386">
        <f t="shared" si="7"/>
        <v>0</v>
      </c>
      <c r="AF66" s="386">
        <f t="shared" si="7"/>
        <v>0</v>
      </c>
      <c r="AG66" s="386">
        <f t="shared" si="7"/>
        <v>1</v>
      </c>
      <c r="AH66" s="386">
        <f t="shared" si="7"/>
        <v>0</v>
      </c>
      <c r="AI66" s="386">
        <f t="shared" si="7"/>
        <v>0</v>
      </c>
      <c r="AJ66" s="386">
        <f t="shared" si="7"/>
        <v>3</v>
      </c>
      <c r="AK66" s="386">
        <f t="shared" si="7"/>
        <v>0</v>
      </c>
      <c r="AL66" s="386">
        <f t="shared" si="7"/>
        <v>2</v>
      </c>
      <c r="AM66" s="386">
        <f t="shared" si="7"/>
        <v>3</v>
      </c>
      <c r="AN66" s="386">
        <f t="shared" si="7"/>
        <v>1</v>
      </c>
      <c r="AO66" s="386">
        <f t="shared" si="7"/>
        <v>0</v>
      </c>
      <c r="AP66" s="386">
        <f t="shared" si="7"/>
        <v>0</v>
      </c>
      <c r="AQ66" s="386">
        <f t="shared" si="7"/>
        <v>1</v>
      </c>
      <c r="AR66" s="386">
        <f t="shared" si="7"/>
        <v>0</v>
      </c>
      <c r="AS66" s="386">
        <f t="shared" si="7"/>
        <v>0</v>
      </c>
      <c r="AT66" s="386">
        <f t="shared" si="7"/>
        <v>1</v>
      </c>
      <c r="AU66" s="386">
        <v>2</v>
      </c>
      <c r="AV66" s="386">
        <f t="shared" si="7"/>
        <v>0</v>
      </c>
      <c r="AW66" s="386">
        <f t="shared" si="7"/>
        <v>1</v>
      </c>
      <c r="AX66" s="386">
        <f t="shared" si="7"/>
        <v>0</v>
      </c>
      <c r="AY66" s="386">
        <f t="shared" si="7"/>
        <v>0</v>
      </c>
      <c r="AZ66" s="386">
        <f t="shared" si="7"/>
        <v>0</v>
      </c>
      <c r="BA66" s="386">
        <f t="shared" si="7"/>
        <v>0</v>
      </c>
      <c r="BB66" s="386">
        <f t="shared" si="7"/>
        <v>0</v>
      </c>
      <c r="BC66" s="386">
        <v>2</v>
      </c>
      <c r="BD66" s="386">
        <f t="shared" si="7"/>
        <v>0</v>
      </c>
      <c r="BE66" s="386">
        <f t="shared" si="7"/>
        <v>0</v>
      </c>
      <c r="BF66" s="386">
        <v>2</v>
      </c>
      <c r="BG66" s="386">
        <f t="shared" si="7"/>
        <v>0</v>
      </c>
      <c r="BH66" s="386">
        <f t="shared" si="7"/>
        <v>0</v>
      </c>
      <c r="BI66" s="386">
        <v>3</v>
      </c>
      <c r="BJ66" s="386">
        <f t="shared" si="7"/>
        <v>0</v>
      </c>
      <c r="BK66" s="262"/>
      <c r="BL66" s="242"/>
      <c r="BM66" s="277"/>
      <c r="BN66" s="330"/>
      <c r="BO66" s="278">
        <v>21.5</v>
      </c>
    </row>
    <row r="67" spans="1:67" s="273" customFormat="1" ht="46.5" customHeight="1" thickBot="1" x14ac:dyDescent="0.3">
      <c r="A67" s="477"/>
      <c r="B67" s="404"/>
      <c r="C67" s="496"/>
      <c r="D67" s="402"/>
      <c r="E67" s="498"/>
      <c r="F67" s="462"/>
      <c r="G67" s="499"/>
      <c r="H67" s="499"/>
      <c r="I67" s="500"/>
      <c r="J67" s="406"/>
      <c r="K67" s="283" t="s">
        <v>17</v>
      </c>
      <c r="L67" s="382">
        <v>13</v>
      </c>
      <c r="M67" s="382">
        <v>0</v>
      </c>
      <c r="N67" s="382">
        <v>31.8</v>
      </c>
      <c r="O67" s="382">
        <v>21.1</v>
      </c>
      <c r="P67" s="382">
        <v>19.7</v>
      </c>
      <c r="Q67" s="382">
        <v>16.7</v>
      </c>
      <c r="R67" s="382">
        <v>5.3</v>
      </c>
      <c r="S67" s="382">
        <v>30</v>
      </c>
      <c r="T67" s="382">
        <v>0</v>
      </c>
      <c r="U67" s="382">
        <v>0</v>
      </c>
      <c r="V67" s="382">
        <v>0</v>
      </c>
      <c r="W67" s="382">
        <v>0</v>
      </c>
      <c r="X67" s="382">
        <v>5.5</v>
      </c>
      <c r="Y67" s="382">
        <v>0</v>
      </c>
      <c r="Z67" s="382">
        <v>0</v>
      </c>
      <c r="AA67" s="382">
        <v>0</v>
      </c>
      <c r="AB67" s="382">
        <v>24.7</v>
      </c>
      <c r="AC67" s="382">
        <v>18.2</v>
      </c>
      <c r="AD67" s="382">
        <v>25.4</v>
      </c>
      <c r="AE67" s="382">
        <v>0</v>
      </c>
      <c r="AF67" s="382">
        <v>0</v>
      </c>
      <c r="AG67" s="382">
        <v>7.1</v>
      </c>
      <c r="AH67" s="382">
        <v>0</v>
      </c>
      <c r="AI67" s="382">
        <v>0</v>
      </c>
      <c r="AJ67" s="382">
        <v>62</v>
      </c>
      <c r="AK67" s="382">
        <v>0</v>
      </c>
      <c r="AL67" s="382">
        <v>20.5</v>
      </c>
      <c r="AM67" s="382">
        <v>54.1</v>
      </c>
      <c r="AN67" s="382">
        <v>8.1999999999999993</v>
      </c>
      <c r="AO67" s="382">
        <v>0</v>
      </c>
      <c r="AP67" s="382">
        <v>0</v>
      </c>
      <c r="AQ67" s="382">
        <v>5.3</v>
      </c>
      <c r="AR67" s="382">
        <v>0</v>
      </c>
      <c r="AS67" s="382">
        <v>0</v>
      </c>
      <c r="AT67" s="382">
        <v>4.2</v>
      </c>
      <c r="AU67" s="382">
        <v>15.5</v>
      </c>
      <c r="AV67" s="382">
        <v>0</v>
      </c>
      <c r="AW67" s="382">
        <v>2.1</v>
      </c>
      <c r="AX67" s="382">
        <v>0</v>
      </c>
      <c r="AY67" s="382">
        <v>0</v>
      </c>
      <c r="AZ67" s="382">
        <v>0</v>
      </c>
      <c r="BA67" s="382">
        <v>0</v>
      </c>
      <c r="BB67" s="382">
        <v>0</v>
      </c>
      <c r="BC67" s="382">
        <v>14</v>
      </c>
      <c r="BD67" s="382">
        <v>0</v>
      </c>
      <c r="BE67" s="382">
        <v>0</v>
      </c>
      <c r="BF67" s="382">
        <v>15.4</v>
      </c>
      <c r="BG67" s="382">
        <v>0</v>
      </c>
      <c r="BH67" s="382">
        <v>0</v>
      </c>
      <c r="BI67" s="382">
        <v>37.700000000000003</v>
      </c>
      <c r="BJ67" s="382">
        <v>0</v>
      </c>
      <c r="BK67" s="279"/>
      <c r="BL67" s="280"/>
      <c r="BM67" s="281"/>
      <c r="BN67" s="331"/>
      <c r="BO67" s="282"/>
    </row>
    <row r="68" spans="1:67" s="8" customFormat="1" ht="61.5" customHeight="1" thickBot="1" x14ac:dyDescent="0.3">
      <c r="A68" s="477"/>
      <c r="B68" s="404"/>
      <c r="C68" s="284" t="s">
        <v>111</v>
      </c>
      <c r="D68" s="261" t="s">
        <v>140</v>
      </c>
      <c r="E68" s="60" t="s">
        <v>65</v>
      </c>
      <c r="F68" s="58" t="s">
        <v>160</v>
      </c>
      <c r="G68" s="72"/>
      <c r="H68" s="72"/>
      <c r="I68" s="72"/>
      <c r="J68" s="255"/>
      <c r="K68" s="34" t="s">
        <v>17</v>
      </c>
      <c r="L68" s="208">
        <v>0</v>
      </c>
      <c r="M68" s="208">
        <v>0</v>
      </c>
      <c r="N68" s="208">
        <v>3.4</v>
      </c>
      <c r="O68" s="208">
        <v>0</v>
      </c>
      <c r="P68" s="208">
        <v>0</v>
      </c>
      <c r="Q68" s="208">
        <v>0</v>
      </c>
      <c r="R68" s="208">
        <v>0</v>
      </c>
      <c r="S68" s="208">
        <v>0</v>
      </c>
      <c r="T68" s="208">
        <v>0</v>
      </c>
      <c r="U68" s="208">
        <v>0</v>
      </c>
      <c r="V68" s="208">
        <v>0</v>
      </c>
      <c r="W68" s="208">
        <v>0</v>
      </c>
      <c r="X68" s="208">
        <v>0</v>
      </c>
      <c r="Y68" s="208">
        <v>0</v>
      </c>
      <c r="Z68" s="208">
        <v>0</v>
      </c>
      <c r="AA68" s="208">
        <v>0</v>
      </c>
      <c r="AB68" s="208">
        <v>0</v>
      </c>
      <c r="AC68" s="208">
        <v>0</v>
      </c>
      <c r="AD68" s="208">
        <v>0</v>
      </c>
      <c r="AE68" s="208">
        <v>0</v>
      </c>
      <c r="AF68" s="208">
        <v>0</v>
      </c>
      <c r="AG68" s="208">
        <v>0</v>
      </c>
      <c r="AH68" s="208">
        <v>0</v>
      </c>
      <c r="AI68" s="208">
        <v>0</v>
      </c>
      <c r="AJ68" s="208">
        <v>0</v>
      </c>
      <c r="AK68" s="208">
        <v>0</v>
      </c>
      <c r="AL68" s="208">
        <v>1.7</v>
      </c>
      <c r="AM68" s="208">
        <v>0</v>
      </c>
      <c r="AN68" s="208">
        <v>0</v>
      </c>
      <c r="AO68" s="208">
        <v>0</v>
      </c>
      <c r="AP68" s="208">
        <v>0</v>
      </c>
      <c r="AQ68" s="208">
        <v>0</v>
      </c>
      <c r="AR68" s="208">
        <v>0</v>
      </c>
      <c r="AS68" s="208">
        <v>0</v>
      </c>
      <c r="AT68" s="208">
        <v>11.1</v>
      </c>
      <c r="AU68" s="208">
        <v>1.3</v>
      </c>
      <c r="AV68" s="208">
        <v>0</v>
      </c>
      <c r="AW68" s="208">
        <v>0</v>
      </c>
      <c r="AX68" s="208">
        <v>0</v>
      </c>
      <c r="AY68" s="208">
        <v>0</v>
      </c>
      <c r="AZ68" s="208">
        <v>0</v>
      </c>
      <c r="BA68" s="208">
        <v>0</v>
      </c>
      <c r="BB68" s="208">
        <v>0</v>
      </c>
      <c r="BC68" s="208">
        <v>0</v>
      </c>
      <c r="BD68" s="208">
        <v>0</v>
      </c>
      <c r="BE68" s="208">
        <v>0</v>
      </c>
      <c r="BF68" s="208">
        <v>0</v>
      </c>
      <c r="BG68" s="208">
        <v>0</v>
      </c>
      <c r="BH68" s="208">
        <v>0</v>
      </c>
      <c r="BI68" s="208">
        <v>0</v>
      </c>
      <c r="BJ68" s="208">
        <v>0</v>
      </c>
      <c r="BK68" s="143"/>
      <c r="BL68" s="80"/>
      <c r="BM68" s="206">
        <v>3.6714975845410627</v>
      </c>
      <c r="BN68" s="328">
        <v>3.7</v>
      </c>
      <c r="BO68" s="194">
        <v>2.6</v>
      </c>
    </row>
    <row r="69" spans="1:67" s="8" customFormat="1" ht="40.5" customHeight="1" x14ac:dyDescent="0.25">
      <c r="A69" s="477"/>
      <c r="B69" s="404"/>
      <c r="C69" s="227" t="s">
        <v>103</v>
      </c>
      <c r="D69" s="460" t="s">
        <v>109</v>
      </c>
      <c r="E69" s="462" t="s">
        <v>14</v>
      </c>
      <c r="F69" s="462" t="s">
        <v>160</v>
      </c>
      <c r="G69" s="413"/>
      <c r="H69" s="413" t="s">
        <v>108</v>
      </c>
      <c r="I69" s="413" t="s">
        <v>108</v>
      </c>
      <c r="J69" s="415"/>
      <c r="K69" s="34"/>
      <c r="L69" s="34"/>
      <c r="M69" s="34"/>
      <c r="N69" s="34"/>
      <c r="O69" s="34"/>
      <c r="P69" s="34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  <c r="AS69" s="180"/>
      <c r="AT69" s="180"/>
      <c r="AU69" s="180"/>
      <c r="AV69" s="180"/>
      <c r="AW69" s="180"/>
      <c r="AX69" s="180"/>
      <c r="AY69" s="180"/>
      <c r="AZ69" s="180"/>
      <c r="BA69" s="180"/>
      <c r="BB69" s="180"/>
      <c r="BC69" s="180"/>
      <c r="BD69" s="180"/>
      <c r="BE69" s="180"/>
      <c r="BF69" s="180"/>
      <c r="BG69" s="180"/>
      <c r="BH69" s="180"/>
      <c r="BI69" s="180"/>
      <c r="BJ69" s="180"/>
      <c r="BK69" s="143"/>
      <c r="BL69" s="80"/>
      <c r="BM69" s="202"/>
      <c r="BN69" s="324"/>
      <c r="BO69" s="190"/>
    </row>
    <row r="70" spans="1:67" s="8" customFormat="1" ht="14.25" customHeight="1" x14ac:dyDescent="0.25">
      <c r="A70" s="477"/>
      <c r="B70" s="404"/>
      <c r="C70" s="225" t="s">
        <v>104</v>
      </c>
      <c r="D70" s="461"/>
      <c r="E70" s="462"/>
      <c r="F70" s="462"/>
      <c r="G70" s="413"/>
      <c r="H70" s="413"/>
      <c r="I70" s="413"/>
      <c r="J70" s="416"/>
      <c r="K70" s="34" t="s">
        <v>106</v>
      </c>
      <c r="L70" s="224">
        <v>3.96</v>
      </c>
      <c r="M70" s="224">
        <v>4.16</v>
      </c>
      <c r="N70" s="224">
        <v>4.2699999999999996</v>
      </c>
      <c r="O70" s="224">
        <v>4.38</v>
      </c>
      <c r="P70" s="224">
        <v>4.0199999999999996</v>
      </c>
      <c r="Q70" s="224">
        <v>4.4000000000000004</v>
      </c>
      <c r="R70" s="224">
        <v>4.26</v>
      </c>
      <c r="S70" s="224">
        <v>4.1900000000000004</v>
      </c>
      <c r="T70" s="224">
        <v>3.73</v>
      </c>
      <c r="U70" s="224">
        <v>3.49</v>
      </c>
      <c r="V70" s="224">
        <v>3.92</v>
      </c>
      <c r="W70" s="224">
        <v>3.68</v>
      </c>
      <c r="X70" s="224">
        <v>3.69</v>
      </c>
      <c r="Y70" s="224">
        <v>3.68</v>
      </c>
      <c r="Z70" s="224">
        <v>4.01</v>
      </c>
      <c r="AA70" s="224">
        <v>3.83</v>
      </c>
      <c r="AB70" s="224">
        <v>4.72</v>
      </c>
      <c r="AC70" s="224">
        <v>4.21</v>
      </c>
      <c r="AD70" s="224">
        <v>4.12</v>
      </c>
      <c r="AE70" s="224">
        <v>3.86</v>
      </c>
      <c r="AF70" s="224">
        <v>3.41</v>
      </c>
      <c r="AG70" s="224">
        <v>3.85</v>
      </c>
      <c r="AH70" s="224">
        <v>4.13</v>
      </c>
      <c r="AI70" s="224">
        <v>3.49</v>
      </c>
      <c r="AJ70" s="224">
        <v>4.5999999999999996</v>
      </c>
      <c r="AK70" s="224">
        <v>3.54</v>
      </c>
      <c r="AL70" s="224">
        <v>4.34</v>
      </c>
      <c r="AM70" s="224">
        <v>4.46</v>
      </c>
      <c r="AN70" s="224">
        <v>4</v>
      </c>
      <c r="AO70" s="224">
        <v>4.43</v>
      </c>
      <c r="AP70" s="224">
        <v>3.37</v>
      </c>
      <c r="AQ70" s="224">
        <v>4.01</v>
      </c>
      <c r="AR70" s="224">
        <v>3.86</v>
      </c>
      <c r="AS70" s="224">
        <v>4.22</v>
      </c>
      <c r="AT70" s="224">
        <v>3.62</v>
      </c>
      <c r="AU70" s="224">
        <v>4.3600000000000003</v>
      </c>
      <c r="AV70" s="224">
        <v>3.65</v>
      </c>
      <c r="AW70" s="224">
        <v>3.79</v>
      </c>
      <c r="AX70" s="224">
        <v>4.08</v>
      </c>
      <c r="AY70" s="224">
        <v>3.72</v>
      </c>
      <c r="AZ70" s="224">
        <v>3.81</v>
      </c>
      <c r="BA70" s="224">
        <v>3.84</v>
      </c>
      <c r="BB70" s="224">
        <v>3.93</v>
      </c>
      <c r="BC70" s="224">
        <v>3.94</v>
      </c>
      <c r="BD70" s="380">
        <v>3.74</v>
      </c>
      <c r="BE70" s="381">
        <v>3.76</v>
      </c>
      <c r="BF70" s="224">
        <v>4</v>
      </c>
      <c r="BG70" s="224">
        <v>4.12</v>
      </c>
      <c r="BH70" s="224">
        <v>4.13</v>
      </c>
      <c r="BI70" s="224">
        <v>4.6900000000000004</v>
      </c>
      <c r="BJ70" s="224">
        <v>3.5</v>
      </c>
      <c r="BK70" s="143"/>
      <c r="BL70" s="80"/>
      <c r="BM70" s="206">
        <v>3.5675675675675675</v>
      </c>
      <c r="BN70" s="328">
        <v>4.01</v>
      </c>
      <c r="BO70" s="194">
        <v>4.0599999999999996</v>
      </c>
    </row>
    <row r="71" spans="1:67" s="8" customFormat="1" ht="14.25" customHeight="1" thickBot="1" x14ac:dyDescent="0.3">
      <c r="A71" s="477"/>
      <c r="B71" s="404"/>
      <c r="C71" s="226" t="s">
        <v>105</v>
      </c>
      <c r="D71" s="461"/>
      <c r="E71" s="416"/>
      <c r="F71" s="462"/>
      <c r="G71" s="416"/>
      <c r="H71" s="414"/>
      <c r="I71" s="414"/>
      <c r="J71" s="416"/>
      <c r="K71" s="34" t="s">
        <v>106</v>
      </c>
      <c r="L71" s="224">
        <v>3.89</v>
      </c>
      <c r="M71" s="224">
        <v>3.48</v>
      </c>
      <c r="N71" s="224">
        <v>3.84</v>
      </c>
      <c r="O71" s="224">
        <v>4.3099999999999996</v>
      </c>
      <c r="P71" s="224">
        <v>3.19</v>
      </c>
      <c r="Q71" s="224">
        <v>3.81</v>
      </c>
      <c r="R71" s="224">
        <v>3.84</v>
      </c>
      <c r="S71" s="224">
        <v>3.76</v>
      </c>
      <c r="T71" s="224">
        <v>3.22</v>
      </c>
      <c r="U71" s="224">
        <v>3.28</v>
      </c>
      <c r="V71" s="224">
        <v>3.33</v>
      </c>
      <c r="W71" s="224">
        <v>3.17</v>
      </c>
      <c r="X71" s="224">
        <v>3.4</v>
      </c>
      <c r="Y71" s="224">
        <v>3.38</v>
      </c>
      <c r="Z71" s="224">
        <v>3.37</v>
      </c>
      <c r="AA71" s="224">
        <v>3.43</v>
      </c>
      <c r="AB71" s="224">
        <v>4.7300000000000004</v>
      </c>
      <c r="AC71" s="224">
        <v>3.77</v>
      </c>
      <c r="AD71" s="224">
        <v>3.4</v>
      </c>
      <c r="AE71" s="224">
        <v>3.15</v>
      </c>
      <c r="AF71" s="224">
        <v>2.57</v>
      </c>
      <c r="AG71" s="224">
        <v>3.29</v>
      </c>
      <c r="AH71" s="224">
        <v>3.65</v>
      </c>
      <c r="AI71" s="224">
        <v>3.03</v>
      </c>
      <c r="AJ71" s="224">
        <v>4.41</v>
      </c>
      <c r="AK71" s="224">
        <v>3.1</v>
      </c>
      <c r="AL71" s="224">
        <v>4.01</v>
      </c>
      <c r="AM71" s="224">
        <v>4.4800000000000004</v>
      </c>
      <c r="AN71" s="224">
        <v>3.87</v>
      </c>
      <c r="AO71" s="224">
        <v>3.93</v>
      </c>
      <c r="AP71" s="224">
        <v>2.65</v>
      </c>
      <c r="AQ71" s="224">
        <v>3.54</v>
      </c>
      <c r="AR71" s="224">
        <v>3.43</v>
      </c>
      <c r="AS71" s="224">
        <v>3.27</v>
      </c>
      <c r="AT71" s="224">
        <v>2.92</v>
      </c>
      <c r="AU71" s="224">
        <v>3.69</v>
      </c>
      <c r="AV71" s="224">
        <v>3.07</v>
      </c>
      <c r="AW71" s="224">
        <v>3.04</v>
      </c>
      <c r="AX71" s="224">
        <v>3.4</v>
      </c>
      <c r="AY71" s="224">
        <v>3.16</v>
      </c>
      <c r="AZ71" s="224">
        <v>3.58</v>
      </c>
      <c r="BA71" s="224">
        <v>3.26</v>
      </c>
      <c r="BB71" s="224">
        <v>3.3</v>
      </c>
      <c r="BC71" s="224">
        <v>3.68</v>
      </c>
      <c r="BD71" s="224">
        <v>3.73</v>
      </c>
      <c r="BE71" s="224">
        <v>3.38</v>
      </c>
      <c r="BF71" s="224">
        <v>3.61</v>
      </c>
      <c r="BG71" s="224">
        <v>3.62</v>
      </c>
      <c r="BH71" s="224">
        <v>3.64</v>
      </c>
      <c r="BI71" s="224">
        <v>4.54</v>
      </c>
      <c r="BJ71" s="224">
        <v>3.03</v>
      </c>
      <c r="BK71" s="143"/>
      <c r="BL71" s="80"/>
      <c r="BM71" s="206">
        <v>4.0635994587280111</v>
      </c>
      <c r="BN71" s="328">
        <v>3.64</v>
      </c>
      <c r="BO71" s="194">
        <v>3.7</v>
      </c>
    </row>
    <row r="72" spans="1:67" x14ac:dyDescent="0.25">
      <c r="B72" s="76"/>
      <c r="C72" s="239"/>
      <c r="K72" s="41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O72" s="120"/>
    </row>
    <row r="73" spans="1:67" ht="52.5" customHeight="1" x14ac:dyDescent="0.25">
      <c r="F73" s="49" t="s">
        <v>240</v>
      </c>
      <c r="K73" s="76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O73" s="120"/>
    </row>
    <row r="74" spans="1:67" x14ac:dyDescent="0.25"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  <c r="BI74" s="150"/>
      <c r="BJ74" s="150"/>
      <c r="BO74" s="120"/>
    </row>
    <row r="75" spans="1:67" x14ac:dyDescent="0.25"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  <c r="BI75" s="150"/>
      <c r="BJ75" s="150"/>
      <c r="BO75" s="120"/>
    </row>
    <row r="76" spans="1:67" x14ac:dyDescent="0.25">
      <c r="E76" s="76"/>
      <c r="F76" s="79"/>
      <c r="G76" s="76"/>
      <c r="H76" s="76"/>
      <c r="I76" s="76"/>
      <c r="J76" s="77"/>
      <c r="K76" s="76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50"/>
      <c r="BH76" s="150"/>
      <c r="BI76" s="150"/>
      <c r="BJ76" s="150"/>
      <c r="BO76" s="120"/>
    </row>
    <row r="77" spans="1:67" x14ac:dyDescent="0.25">
      <c r="E77" s="76"/>
      <c r="F77" s="79"/>
      <c r="G77" s="76"/>
      <c r="H77" s="76"/>
      <c r="I77" s="76"/>
      <c r="J77" s="77"/>
      <c r="K77" s="76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50"/>
      <c r="BH77" s="150"/>
      <c r="BI77" s="150"/>
      <c r="BJ77" s="150"/>
      <c r="BO77" s="120"/>
    </row>
    <row r="78" spans="1:67" x14ac:dyDescent="0.25">
      <c r="E78" s="76"/>
      <c r="F78" s="79"/>
      <c r="G78" s="76"/>
      <c r="H78" s="76"/>
      <c r="I78" s="76"/>
      <c r="J78" s="77"/>
      <c r="K78" s="76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N78" s="50" t="s">
        <v>222</v>
      </c>
      <c r="BO78" s="120"/>
    </row>
    <row r="79" spans="1:67" x14ac:dyDescent="0.25"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  <c r="BI79" s="150"/>
      <c r="BJ79" s="150"/>
      <c r="BO79" s="120"/>
    </row>
    <row r="80" spans="1:67" x14ac:dyDescent="0.25"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  <c r="BI80" s="150"/>
      <c r="BJ80" s="150"/>
      <c r="BO80" s="120"/>
    </row>
    <row r="81" spans="67:67" x14ac:dyDescent="0.25">
      <c r="BO81" s="120"/>
    </row>
    <row r="82" spans="67:67" x14ac:dyDescent="0.25">
      <c r="BO82" s="120"/>
    </row>
    <row r="83" spans="67:67" x14ac:dyDescent="0.25">
      <c r="BO83" s="120"/>
    </row>
    <row r="84" spans="67:67" x14ac:dyDescent="0.25">
      <c r="BO84" s="120"/>
    </row>
    <row r="85" spans="67:67" x14ac:dyDescent="0.25">
      <c r="BO85" s="120"/>
    </row>
    <row r="86" spans="67:67" x14ac:dyDescent="0.25">
      <c r="BO86" s="120"/>
    </row>
    <row r="87" spans="67:67" x14ac:dyDescent="0.25">
      <c r="BO87" s="120"/>
    </row>
    <row r="88" spans="67:67" x14ac:dyDescent="0.25">
      <c r="BO88" s="120"/>
    </row>
    <row r="89" spans="67:67" x14ac:dyDescent="0.25">
      <c r="BO89" s="120"/>
    </row>
    <row r="90" spans="67:67" x14ac:dyDescent="0.25">
      <c r="BO90" s="120"/>
    </row>
    <row r="91" spans="67:67" x14ac:dyDescent="0.25">
      <c r="BO91" s="120"/>
    </row>
    <row r="92" spans="67:67" x14ac:dyDescent="0.25">
      <c r="BO92" s="120"/>
    </row>
    <row r="93" spans="67:67" x14ac:dyDescent="0.25">
      <c r="BO93" s="120"/>
    </row>
    <row r="94" spans="67:67" x14ac:dyDescent="0.25">
      <c r="BO94" s="120"/>
    </row>
    <row r="95" spans="67:67" x14ac:dyDescent="0.25">
      <c r="BO95" s="120"/>
    </row>
    <row r="96" spans="67:67" x14ac:dyDescent="0.25">
      <c r="BO96" s="120"/>
    </row>
    <row r="97" spans="67:67" x14ac:dyDescent="0.25">
      <c r="BO97" s="120"/>
    </row>
    <row r="98" spans="67:67" x14ac:dyDescent="0.25">
      <c r="BO98" s="120"/>
    </row>
    <row r="99" spans="67:67" x14ac:dyDescent="0.25">
      <c r="BO99" s="120"/>
    </row>
    <row r="100" spans="67:67" x14ac:dyDescent="0.25">
      <c r="BO100" s="120"/>
    </row>
    <row r="101" spans="67:67" x14ac:dyDescent="0.25">
      <c r="BO101" s="120"/>
    </row>
    <row r="102" spans="67:67" x14ac:dyDescent="0.25">
      <c r="BO102" s="120"/>
    </row>
    <row r="103" spans="67:67" x14ac:dyDescent="0.25">
      <c r="BO103" s="120"/>
    </row>
    <row r="104" spans="67:67" x14ac:dyDescent="0.25">
      <c r="BO104" s="120"/>
    </row>
    <row r="105" spans="67:67" x14ac:dyDescent="0.25">
      <c r="BO105" s="120"/>
    </row>
    <row r="106" spans="67:67" x14ac:dyDescent="0.25">
      <c r="BO106" s="120"/>
    </row>
    <row r="107" spans="67:67" x14ac:dyDescent="0.25">
      <c r="BO107" s="120"/>
    </row>
    <row r="108" spans="67:67" x14ac:dyDescent="0.25">
      <c r="BO108" s="120"/>
    </row>
    <row r="109" spans="67:67" x14ac:dyDescent="0.25">
      <c r="BO109" s="120"/>
    </row>
    <row r="110" spans="67:67" x14ac:dyDescent="0.25">
      <c r="BO110" s="120"/>
    </row>
    <row r="111" spans="67:67" x14ac:dyDescent="0.25">
      <c r="BO111" s="120"/>
    </row>
    <row r="112" spans="67:67" x14ac:dyDescent="0.25">
      <c r="BO112" s="120"/>
    </row>
    <row r="113" spans="67:67" x14ac:dyDescent="0.25">
      <c r="BO113" s="120"/>
    </row>
    <row r="114" spans="67:67" x14ac:dyDescent="0.25">
      <c r="BO114" s="120"/>
    </row>
    <row r="115" spans="67:67" x14ac:dyDescent="0.25">
      <c r="BO115" s="120"/>
    </row>
    <row r="116" spans="67:67" x14ac:dyDescent="0.25">
      <c r="BO116" s="120"/>
    </row>
    <row r="117" spans="67:67" x14ac:dyDescent="0.25">
      <c r="BO117" s="120"/>
    </row>
    <row r="118" spans="67:67" x14ac:dyDescent="0.25">
      <c r="BO118" s="120"/>
    </row>
    <row r="119" spans="67:67" x14ac:dyDescent="0.25">
      <c r="BO119" s="120"/>
    </row>
    <row r="120" spans="67:67" x14ac:dyDescent="0.25">
      <c r="BO120" s="120"/>
    </row>
    <row r="121" spans="67:67" x14ac:dyDescent="0.25">
      <c r="BO121" s="120"/>
    </row>
    <row r="122" spans="67:67" x14ac:dyDescent="0.25">
      <c r="BO122" s="120"/>
    </row>
    <row r="123" spans="67:67" x14ac:dyDescent="0.25">
      <c r="BO123" s="120"/>
    </row>
    <row r="124" spans="67:67" x14ac:dyDescent="0.25">
      <c r="BO124" s="120"/>
    </row>
    <row r="125" spans="67:67" x14ac:dyDescent="0.25">
      <c r="BO125" s="120"/>
    </row>
    <row r="126" spans="67:67" x14ac:dyDescent="0.25">
      <c r="BO126" s="120"/>
    </row>
    <row r="127" spans="67:67" x14ac:dyDescent="0.25">
      <c r="BO127" s="120"/>
    </row>
    <row r="128" spans="67:67" x14ac:dyDescent="0.25">
      <c r="BO128" s="120"/>
    </row>
    <row r="129" spans="67:67" x14ac:dyDescent="0.25">
      <c r="BO129" s="120"/>
    </row>
    <row r="130" spans="67:67" x14ac:dyDescent="0.25">
      <c r="BO130" s="120"/>
    </row>
    <row r="131" spans="67:67" x14ac:dyDescent="0.25">
      <c r="BO131" s="120"/>
    </row>
    <row r="132" spans="67:67" x14ac:dyDescent="0.25">
      <c r="BO132" s="120"/>
    </row>
    <row r="133" spans="67:67" x14ac:dyDescent="0.25">
      <c r="BO133" s="120"/>
    </row>
    <row r="134" spans="67:67" x14ac:dyDescent="0.25">
      <c r="BO134" s="120"/>
    </row>
    <row r="135" spans="67:67" x14ac:dyDescent="0.25">
      <c r="BO135" s="120"/>
    </row>
    <row r="136" spans="67:67" x14ac:dyDescent="0.25">
      <c r="BO136" s="120"/>
    </row>
    <row r="137" spans="67:67" x14ac:dyDescent="0.25">
      <c r="BO137" s="120"/>
    </row>
    <row r="138" spans="67:67" x14ac:dyDescent="0.25">
      <c r="BO138" s="120"/>
    </row>
    <row r="139" spans="67:67" x14ac:dyDescent="0.25">
      <c r="BO139" s="120"/>
    </row>
    <row r="140" spans="67:67" x14ac:dyDescent="0.25">
      <c r="BO140" s="120"/>
    </row>
    <row r="141" spans="67:67" x14ac:dyDescent="0.25">
      <c r="BO141" s="120"/>
    </row>
    <row r="142" spans="67:67" x14ac:dyDescent="0.25">
      <c r="BO142" s="120"/>
    </row>
    <row r="143" spans="67:67" x14ac:dyDescent="0.25">
      <c r="BO143" s="120"/>
    </row>
    <row r="144" spans="67:67" x14ac:dyDescent="0.25">
      <c r="BO144" s="120"/>
    </row>
    <row r="145" spans="67:67" x14ac:dyDescent="0.25">
      <c r="BO145" s="120"/>
    </row>
    <row r="146" spans="67:67" x14ac:dyDescent="0.25">
      <c r="BO146" s="120"/>
    </row>
    <row r="147" spans="67:67" x14ac:dyDescent="0.25">
      <c r="BO147" s="120"/>
    </row>
    <row r="148" spans="67:67" x14ac:dyDescent="0.25">
      <c r="BO148" s="120"/>
    </row>
    <row r="149" spans="67:67" x14ac:dyDescent="0.25">
      <c r="BO149" s="120"/>
    </row>
    <row r="150" spans="67:67" x14ac:dyDescent="0.25">
      <c r="BO150" s="120"/>
    </row>
    <row r="151" spans="67:67" x14ac:dyDescent="0.25">
      <c r="BO151" s="120"/>
    </row>
    <row r="152" spans="67:67" x14ac:dyDescent="0.25">
      <c r="BO152" s="120"/>
    </row>
    <row r="153" spans="67:67" x14ac:dyDescent="0.25">
      <c r="BO153" s="120"/>
    </row>
    <row r="154" spans="67:67" x14ac:dyDescent="0.25">
      <c r="BO154" s="120"/>
    </row>
    <row r="155" spans="67:67" x14ac:dyDescent="0.25">
      <c r="BO155" s="120"/>
    </row>
    <row r="156" spans="67:67" x14ac:dyDescent="0.25">
      <c r="BO156" s="120"/>
    </row>
    <row r="157" spans="67:67" x14ac:dyDescent="0.25">
      <c r="BO157" s="120"/>
    </row>
    <row r="158" spans="67:67" x14ac:dyDescent="0.25">
      <c r="BO158" s="120"/>
    </row>
    <row r="159" spans="67:67" x14ac:dyDescent="0.25">
      <c r="BO159" s="120"/>
    </row>
    <row r="160" spans="67:67" x14ac:dyDescent="0.25">
      <c r="BO160" s="120"/>
    </row>
    <row r="161" spans="67:67" x14ac:dyDescent="0.25">
      <c r="BO161" s="120"/>
    </row>
    <row r="162" spans="67:67" x14ac:dyDescent="0.25">
      <c r="BO162" s="120"/>
    </row>
    <row r="163" spans="67:67" x14ac:dyDescent="0.25">
      <c r="BO163" s="120"/>
    </row>
    <row r="164" spans="67:67" x14ac:dyDescent="0.25">
      <c r="BO164" s="120"/>
    </row>
    <row r="165" spans="67:67" x14ac:dyDescent="0.25">
      <c r="BO165" s="120"/>
    </row>
    <row r="166" spans="67:67" x14ac:dyDescent="0.25">
      <c r="BO166" s="120"/>
    </row>
    <row r="167" spans="67:67" x14ac:dyDescent="0.25">
      <c r="BO167" s="120"/>
    </row>
    <row r="168" spans="67:67" x14ac:dyDescent="0.25">
      <c r="BO168" s="120"/>
    </row>
    <row r="169" spans="67:67" x14ac:dyDescent="0.25">
      <c r="BO169" s="120"/>
    </row>
    <row r="170" spans="67:67" x14ac:dyDescent="0.25">
      <c r="BO170" s="120"/>
    </row>
    <row r="171" spans="67:67" x14ac:dyDescent="0.25">
      <c r="BO171" s="120"/>
    </row>
    <row r="172" spans="67:67" x14ac:dyDescent="0.25">
      <c r="BO172" s="120"/>
    </row>
    <row r="173" spans="67:67" x14ac:dyDescent="0.25">
      <c r="BO173" s="120"/>
    </row>
    <row r="174" spans="67:67" x14ac:dyDescent="0.25">
      <c r="BO174" s="120"/>
    </row>
    <row r="175" spans="67:67" x14ac:dyDescent="0.25">
      <c r="BO175" s="120"/>
    </row>
    <row r="176" spans="67:67" x14ac:dyDescent="0.25">
      <c r="BO176" s="120"/>
    </row>
    <row r="177" spans="67:67" x14ac:dyDescent="0.25">
      <c r="BO177" s="120"/>
    </row>
    <row r="178" spans="67:67" x14ac:dyDescent="0.25">
      <c r="BO178" s="120"/>
    </row>
    <row r="179" spans="67:67" x14ac:dyDescent="0.25">
      <c r="BO179" s="120"/>
    </row>
    <row r="180" spans="67:67" x14ac:dyDescent="0.25">
      <c r="BO180" s="120"/>
    </row>
    <row r="181" spans="67:67" x14ac:dyDescent="0.25">
      <c r="BO181" s="120"/>
    </row>
    <row r="182" spans="67:67" x14ac:dyDescent="0.25">
      <c r="BO182" s="120"/>
    </row>
    <row r="183" spans="67:67" x14ac:dyDescent="0.25">
      <c r="BO183" s="120"/>
    </row>
    <row r="184" spans="67:67" x14ac:dyDescent="0.25">
      <c r="BO184" s="120"/>
    </row>
    <row r="185" spans="67:67" x14ac:dyDescent="0.25">
      <c r="BO185" s="120"/>
    </row>
    <row r="186" spans="67:67" x14ac:dyDescent="0.25">
      <c r="BO186" s="120"/>
    </row>
    <row r="187" spans="67:67" x14ac:dyDescent="0.25">
      <c r="BO187" s="120"/>
    </row>
    <row r="188" spans="67:67" x14ac:dyDescent="0.25">
      <c r="BO188" s="120"/>
    </row>
    <row r="189" spans="67:67" x14ac:dyDescent="0.25">
      <c r="BO189" s="120"/>
    </row>
    <row r="190" spans="67:67" x14ac:dyDescent="0.25">
      <c r="BO190" s="120"/>
    </row>
    <row r="191" spans="67:67" x14ac:dyDescent="0.25">
      <c r="BO191" s="120"/>
    </row>
    <row r="192" spans="67:67" x14ac:dyDescent="0.25">
      <c r="BO192" s="120"/>
    </row>
    <row r="193" spans="67:67" x14ac:dyDescent="0.25">
      <c r="BO193" s="120"/>
    </row>
    <row r="194" spans="67:67" x14ac:dyDescent="0.25">
      <c r="BO194" s="120"/>
    </row>
    <row r="195" spans="67:67" x14ac:dyDescent="0.25">
      <c r="BO195" s="120"/>
    </row>
    <row r="196" spans="67:67" x14ac:dyDescent="0.25">
      <c r="BO196" s="120"/>
    </row>
    <row r="197" spans="67:67" x14ac:dyDescent="0.25">
      <c r="BO197" s="120"/>
    </row>
    <row r="198" spans="67:67" x14ac:dyDescent="0.25">
      <c r="BO198" s="120"/>
    </row>
    <row r="199" spans="67:67" x14ac:dyDescent="0.25">
      <c r="BO199" s="120"/>
    </row>
    <row r="200" spans="67:67" x14ac:dyDescent="0.25">
      <c r="BO200" s="120"/>
    </row>
    <row r="201" spans="67:67" x14ac:dyDescent="0.25">
      <c r="BO201" s="120"/>
    </row>
    <row r="202" spans="67:67" x14ac:dyDescent="0.25">
      <c r="BO202" s="120"/>
    </row>
    <row r="203" spans="67:67" x14ac:dyDescent="0.25">
      <c r="BO203" s="120"/>
    </row>
    <row r="204" spans="67:67" x14ac:dyDescent="0.25">
      <c r="BO204" s="120"/>
    </row>
    <row r="205" spans="67:67" x14ac:dyDescent="0.25">
      <c r="BO205" s="120"/>
    </row>
    <row r="206" spans="67:67" x14ac:dyDescent="0.25">
      <c r="BO206" s="120"/>
    </row>
    <row r="207" spans="67:67" x14ac:dyDescent="0.25">
      <c r="BO207" s="120"/>
    </row>
    <row r="208" spans="67:67" x14ac:dyDescent="0.25">
      <c r="BO208" s="120"/>
    </row>
    <row r="209" spans="67:67" x14ac:dyDescent="0.25">
      <c r="BO209" s="120"/>
    </row>
    <row r="210" spans="67:67" x14ac:dyDescent="0.25">
      <c r="BO210" s="120"/>
    </row>
    <row r="211" spans="67:67" x14ac:dyDescent="0.25">
      <c r="BO211" s="120"/>
    </row>
    <row r="212" spans="67:67" x14ac:dyDescent="0.25">
      <c r="BO212" s="120"/>
    </row>
    <row r="213" spans="67:67" x14ac:dyDescent="0.25">
      <c r="BO213" s="120"/>
    </row>
    <row r="214" spans="67:67" x14ac:dyDescent="0.25">
      <c r="BO214" s="120"/>
    </row>
    <row r="215" spans="67:67" x14ac:dyDescent="0.25">
      <c r="BO215" s="120"/>
    </row>
    <row r="216" spans="67:67" x14ac:dyDescent="0.25">
      <c r="BO216" s="120"/>
    </row>
    <row r="217" spans="67:67" x14ac:dyDescent="0.25">
      <c r="BO217" s="120"/>
    </row>
    <row r="218" spans="67:67" x14ac:dyDescent="0.25">
      <c r="BO218" s="120"/>
    </row>
    <row r="219" spans="67:67" x14ac:dyDescent="0.25">
      <c r="BO219" s="120"/>
    </row>
    <row r="220" spans="67:67" x14ac:dyDescent="0.25">
      <c r="BO220" s="120"/>
    </row>
    <row r="221" spans="67:67" x14ac:dyDescent="0.25">
      <c r="BO221" s="120"/>
    </row>
    <row r="222" spans="67:67" x14ac:dyDescent="0.25">
      <c r="BO222" s="120"/>
    </row>
    <row r="223" spans="67:67" x14ac:dyDescent="0.25">
      <c r="BO223" s="120"/>
    </row>
    <row r="224" spans="67:67" x14ac:dyDescent="0.25">
      <c r="BO224" s="120"/>
    </row>
    <row r="225" spans="67:67" x14ac:dyDescent="0.25">
      <c r="BO225" s="120"/>
    </row>
    <row r="226" spans="67:67" x14ac:dyDescent="0.25">
      <c r="BO226" s="120"/>
    </row>
    <row r="227" spans="67:67" x14ac:dyDescent="0.25">
      <c r="BO227" s="120"/>
    </row>
    <row r="228" spans="67:67" x14ac:dyDescent="0.25">
      <c r="BO228" s="120"/>
    </row>
    <row r="229" spans="67:67" x14ac:dyDescent="0.25">
      <c r="BO229" s="120"/>
    </row>
    <row r="230" spans="67:67" x14ac:dyDescent="0.25">
      <c r="BO230" s="120"/>
    </row>
    <row r="231" spans="67:67" x14ac:dyDescent="0.25">
      <c r="BO231" s="120"/>
    </row>
    <row r="232" spans="67:67" x14ac:dyDescent="0.25">
      <c r="BO232" s="120"/>
    </row>
    <row r="233" spans="67:67" x14ac:dyDescent="0.25">
      <c r="BO233" s="120"/>
    </row>
    <row r="234" spans="67:67" x14ac:dyDescent="0.25">
      <c r="BO234" s="120"/>
    </row>
    <row r="235" spans="67:67" x14ac:dyDescent="0.25">
      <c r="BO235" s="120"/>
    </row>
    <row r="236" spans="67:67" x14ac:dyDescent="0.25">
      <c r="BO236" s="120"/>
    </row>
    <row r="237" spans="67:67" x14ac:dyDescent="0.25">
      <c r="BO237" s="120"/>
    </row>
    <row r="238" spans="67:67" x14ac:dyDescent="0.25">
      <c r="BO238" s="120"/>
    </row>
    <row r="239" spans="67:67" x14ac:dyDescent="0.25">
      <c r="BO239" s="120"/>
    </row>
    <row r="240" spans="67:67" x14ac:dyDescent="0.25">
      <c r="BO240" s="120"/>
    </row>
    <row r="241" spans="67:67" x14ac:dyDescent="0.25">
      <c r="BO241" s="120"/>
    </row>
    <row r="242" spans="67:67" x14ac:dyDescent="0.25">
      <c r="BO242" s="120"/>
    </row>
    <row r="243" spans="67:67" x14ac:dyDescent="0.25">
      <c r="BO243" s="120"/>
    </row>
    <row r="244" spans="67:67" x14ac:dyDescent="0.25">
      <c r="BO244" s="120"/>
    </row>
    <row r="245" spans="67:67" x14ac:dyDescent="0.25">
      <c r="BO245" s="120"/>
    </row>
    <row r="246" spans="67:67" x14ac:dyDescent="0.25">
      <c r="BO246" s="120"/>
    </row>
    <row r="247" spans="67:67" x14ac:dyDescent="0.25">
      <c r="BO247" s="120"/>
    </row>
    <row r="248" spans="67:67" x14ac:dyDescent="0.25">
      <c r="BO248" s="120"/>
    </row>
    <row r="249" spans="67:67" x14ac:dyDescent="0.25">
      <c r="BO249" s="120"/>
    </row>
    <row r="250" spans="67:67" x14ac:dyDescent="0.25">
      <c r="BO250" s="120"/>
    </row>
    <row r="251" spans="67:67" x14ac:dyDescent="0.25">
      <c r="BO251" s="120"/>
    </row>
    <row r="252" spans="67:67" x14ac:dyDescent="0.25">
      <c r="BO252" s="120"/>
    </row>
    <row r="253" spans="67:67" x14ac:dyDescent="0.25">
      <c r="BO253" s="120"/>
    </row>
    <row r="254" spans="67:67" x14ac:dyDescent="0.25">
      <c r="BO254" s="120"/>
    </row>
    <row r="255" spans="67:67" x14ac:dyDescent="0.25">
      <c r="BO255" s="120"/>
    </row>
    <row r="256" spans="67:67" x14ac:dyDescent="0.25">
      <c r="BO256" s="120"/>
    </row>
    <row r="257" spans="67:67" x14ac:dyDescent="0.25">
      <c r="BO257" s="120"/>
    </row>
    <row r="258" spans="67:67" x14ac:dyDescent="0.25">
      <c r="BO258" s="120"/>
    </row>
    <row r="259" spans="67:67" x14ac:dyDescent="0.25">
      <c r="BO259" s="120"/>
    </row>
    <row r="260" spans="67:67" x14ac:dyDescent="0.25">
      <c r="BO260" s="120"/>
    </row>
    <row r="261" spans="67:67" x14ac:dyDescent="0.25">
      <c r="BO261" s="120"/>
    </row>
    <row r="262" spans="67:67" x14ac:dyDescent="0.25">
      <c r="BO262" s="120"/>
    </row>
    <row r="263" spans="67:67" x14ac:dyDescent="0.25">
      <c r="BO263" s="120"/>
    </row>
    <row r="264" spans="67:67" x14ac:dyDescent="0.25">
      <c r="BO264" s="120"/>
    </row>
    <row r="265" spans="67:67" x14ac:dyDescent="0.25">
      <c r="BO265" s="120"/>
    </row>
    <row r="266" spans="67:67" x14ac:dyDescent="0.25">
      <c r="BO266" s="120"/>
    </row>
    <row r="267" spans="67:67" x14ac:dyDescent="0.25">
      <c r="BO267" s="120"/>
    </row>
    <row r="268" spans="67:67" x14ac:dyDescent="0.25">
      <c r="BO268" s="120"/>
    </row>
    <row r="269" spans="67:67" x14ac:dyDescent="0.25">
      <c r="BO269" s="120"/>
    </row>
    <row r="270" spans="67:67" x14ac:dyDescent="0.25">
      <c r="BO270" s="120"/>
    </row>
    <row r="271" spans="67:67" x14ac:dyDescent="0.25">
      <c r="BO271" s="120"/>
    </row>
    <row r="272" spans="67:67" x14ac:dyDescent="0.25">
      <c r="BO272" s="120"/>
    </row>
    <row r="273" spans="67:67" x14ac:dyDescent="0.25">
      <c r="BO273" s="120"/>
    </row>
    <row r="274" spans="67:67" x14ac:dyDescent="0.25">
      <c r="BO274" s="120"/>
    </row>
    <row r="275" spans="67:67" x14ac:dyDescent="0.25">
      <c r="BO275" s="120"/>
    </row>
    <row r="276" spans="67:67" x14ac:dyDescent="0.25">
      <c r="BO276" s="120"/>
    </row>
    <row r="277" spans="67:67" x14ac:dyDescent="0.25">
      <c r="BO277" s="120"/>
    </row>
    <row r="278" spans="67:67" x14ac:dyDescent="0.25">
      <c r="BO278" s="120"/>
    </row>
    <row r="279" spans="67:67" x14ac:dyDescent="0.25">
      <c r="BO279" s="120"/>
    </row>
    <row r="280" spans="67:67" x14ac:dyDescent="0.25">
      <c r="BO280" s="120"/>
    </row>
    <row r="281" spans="67:67" x14ac:dyDescent="0.25">
      <c r="BO281" s="120"/>
    </row>
    <row r="282" spans="67:67" x14ac:dyDescent="0.25">
      <c r="BO282" s="120"/>
    </row>
    <row r="283" spans="67:67" x14ac:dyDescent="0.25">
      <c r="BO283" s="120"/>
    </row>
    <row r="284" spans="67:67" x14ac:dyDescent="0.25">
      <c r="BO284" s="120"/>
    </row>
    <row r="285" spans="67:67" x14ac:dyDescent="0.25">
      <c r="BO285" s="120"/>
    </row>
    <row r="286" spans="67:67" x14ac:dyDescent="0.25">
      <c r="BO286" s="120"/>
    </row>
    <row r="287" spans="67:67" x14ac:dyDescent="0.25">
      <c r="BO287" s="120"/>
    </row>
    <row r="288" spans="67:67" x14ac:dyDescent="0.25">
      <c r="BO288" s="120"/>
    </row>
    <row r="289" spans="67:67" x14ac:dyDescent="0.25">
      <c r="BO289" s="120"/>
    </row>
    <row r="290" spans="67:67" x14ac:dyDescent="0.25">
      <c r="BO290" s="120"/>
    </row>
    <row r="291" spans="67:67" x14ac:dyDescent="0.25">
      <c r="BO291" s="120"/>
    </row>
    <row r="292" spans="67:67" x14ac:dyDescent="0.25">
      <c r="BO292" s="120"/>
    </row>
    <row r="293" spans="67:67" x14ac:dyDescent="0.25">
      <c r="BO293" s="120"/>
    </row>
    <row r="294" spans="67:67" x14ac:dyDescent="0.25">
      <c r="BO294" s="120"/>
    </row>
    <row r="295" spans="67:67" x14ac:dyDescent="0.25">
      <c r="BO295" s="120"/>
    </row>
    <row r="296" spans="67:67" x14ac:dyDescent="0.25">
      <c r="BO296" s="120"/>
    </row>
    <row r="297" spans="67:67" x14ac:dyDescent="0.25">
      <c r="BO297" s="120"/>
    </row>
    <row r="298" spans="67:67" x14ac:dyDescent="0.25">
      <c r="BO298" s="120"/>
    </row>
    <row r="299" spans="67:67" x14ac:dyDescent="0.25">
      <c r="BO299" s="120"/>
    </row>
    <row r="300" spans="67:67" x14ac:dyDescent="0.25">
      <c r="BO300" s="120"/>
    </row>
    <row r="301" spans="67:67" x14ac:dyDescent="0.25">
      <c r="BO301" s="120"/>
    </row>
    <row r="302" spans="67:67" x14ac:dyDescent="0.25">
      <c r="BO302" s="120"/>
    </row>
    <row r="303" spans="67:67" x14ac:dyDescent="0.25">
      <c r="BO303" s="120"/>
    </row>
    <row r="304" spans="67:67" x14ac:dyDescent="0.25">
      <c r="BO304" s="120"/>
    </row>
    <row r="305" spans="67:67" x14ac:dyDescent="0.25">
      <c r="BO305" s="120"/>
    </row>
    <row r="306" spans="67:67" x14ac:dyDescent="0.25">
      <c r="BO306" s="120"/>
    </row>
    <row r="307" spans="67:67" x14ac:dyDescent="0.25">
      <c r="BO307" s="120"/>
    </row>
    <row r="308" spans="67:67" x14ac:dyDescent="0.25">
      <c r="BO308" s="120"/>
    </row>
    <row r="309" spans="67:67" x14ac:dyDescent="0.25">
      <c r="BO309" s="120"/>
    </row>
    <row r="310" spans="67:67" x14ac:dyDescent="0.25">
      <c r="BO310" s="120"/>
    </row>
    <row r="311" spans="67:67" x14ac:dyDescent="0.25">
      <c r="BO311" s="120"/>
    </row>
    <row r="312" spans="67:67" x14ac:dyDescent="0.25">
      <c r="BO312" s="120"/>
    </row>
    <row r="313" spans="67:67" x14ac:dyDescent="0.25">
      <c r="BO313" s="120"/>
    </row>
    <row r="314" spans="67:67" x14ac:dyDescent="0.25">
      <c r="BO314" s="120"/>
    </row>
    <row r="315" spans="67:67" x14ac:dyDescent="0.25">
      <c r="BO315" s="120"/>
    </row>
    <row r="316" spans="67:67" x14ac:dyDescent="0.25">
      <c r="BO316" s="120"/>
    </row>
    <row r="317" spans="67:67" x14ac:dyDescent="0.25">
      <c r="BO317" s="120"/>
    </row>
    <row r="318" spans="67:67" x14ac:dyDescent="0.25">
      <c r="BO318" s="120"/>
    </row>
    <row r="319" spans="67:67" x14ac:dyDescent="0.25">
      <c r="BO319" s="120"/>
    </row>
    <row r="320" spans="67:67" x14ac:dyDescent="0.25">
      <c r="BO320" s="120"/>
    </row>
    <row r="321" spans="67:67" x14ac:dyDescent="0.25">
      <c r="BO321" s="120"/>
    </row>
    <row r="322" spans="67:67" x14ac:dyDescent="0.25">
      <c r="BO322" s="120"/>
    </row>
    <row r="323" spans="67:67" x14ac:dyDescent="0.25">
      <c r="BO323" s="120"/>
    </row>
    <row r="324" spans="67:67" x14ac:dyDescent="0.25">
      <c r="BO324" s="120"/>
    </row>
    <row r="325" spans="67:67" x14ac:dyDescent="0.25">
      <c r="BO325" s="120"/>
    </row>
    <row r="326" spans="67:67" x14ac:dyDescent="0.25">
      <c r="BO326" s="120"/>
    </row>
    <row r="327" spans="67:67" x14ac:dyDescent="0.25">
      <c r="BO327" s="120"/>
    </row>
    <row r="328" spans="67:67" x14ac:dyDescent="0.25">
      <c r="BO328" s="120"/>
    </row>
    <row r="329" spans="67:67" x14ac:dyDescent="0.25">
      <c r="BO329" s="120"/>
    </row>
    <row r="330" spans="67:67" x14ac:dyDescent="0.25">
      <c r="BO330" s="120"/>
    </row>
    <row r="331" spans="67:67" x14ac:dyDescent="0.25">
      <c r="BO331" s="120"/>
    </row>
    <row r="332" spans="67:67" x14ac:dyDescent="0.25">
      <c r="BO332" s="120"/>
    </row>
    <row r="333" spans="67:67" x14ac:dyDescent="0.25">
      <c r="BO333" s="120"/>
    </row>
    <row r="334" spans="67:67" x14ac:dyDescent="0.25">
      <c r="BO334" s="120"/>
    </row>
    <row r="335" spans="67:67" x14ac:dyDescent="0.25">
      <c r="BO335" s="120"/>
    </row>
    <row r="336" spans="67:67" x14ac:dyDescent="0.25">
      <c r="BO336" s="120"/>
    </row>
    <row r="337" spans="67:67" x14ac:dyDescent="0.25">
      <c r="BO337" s="120"/>
    </row>
    <row r="338" spans="67:67" x14ac:dyDescent="0.25">
      <c r="BO338" s="120"/>
    </row>
    <row r="339" spans="67:67" x14ac:dyDescent="0.25">
      <c r="BO339" s="120"/>
    </row>
    <row r="340" spans="67:67" x14ac:dyDescent="0.25">
      <c r="BO340" s="120"/>
    </row>
    <row r="341" spans="67:67" x14ac:dyDescent="0.25">
      <c r="BO341" s="120"/>
    </row>
    <row r="342" spans="67:67" x14ac:dyDescent="0.25">
      <c r="BO342" s="120"/>
    </row>
    <row r="343" spans="67:67" x14ac:dyDescent="0.25">
      <c r="BO343" s="120"/>
    </row>
    <row r="344" spans="67:67" x14ac:dyDescent="0.25">
      <c r="BO344" s="120"/>
    </row>
    <row r="345" spans="67:67" x14ac:dyDescent="0.25">
      <c r="BO345" s="120"/>
    </row>
    <row r="346" spans="67:67" x14ac:dyDescent="0.25">
      <c r="BO346" s="120"/>
    </row>
    <row r="347" spans="67:67" x14ac:dyDescent="0.25">
      <c r="BO347" s="120"/>
    </row>
    <row r="348" spans="67:67" x14ac:dyDescent="0.25">
      <c r="BO348" s="120"/>
    </row>
    <row r="349" spans="67:67" x14ac:dyDescent="0.25">
      <c r="BO349" s="120"/>
    </row>
    <row r="350" spans="67:67" x14ac:dyDescent="0.25">
      <c r="BO350" s="120"/>
    </row>
    <row r="351" spans="67:67" x14ac:dyDescent="0.25">
      <c r="BO351" s="120"/>
    </row>
    <row r="352" spans="67:67" x14ac:dyDescent="0.25">
      <c r="BO352" s="120"/>
    </row>
    <row r="353" spans="67:67" x14ac:dyDescent="0.25">
      <c r="BO353" s="120"/>
    </row>
    <row r="354" spans="67:67" x14ac:dyDescent="0.25">
      <c r="BO354" s="120"/>
    </row>
    <row r="355" spans="67:67" x14ac:dyDescent="0.25">
      <c r="BO355" s="120"/>
    </row>
    <row r="356" spans="67:67" x14ac:dyDescent="0.25">
      <c r="BO356" s="120"/>
    </row>
    <row r="357" spans="67:67" x14ac:dyDescent="0.25">
      <c r="BO357" s="120"/>
    </row>
    <row r="358" spans="67:67" x14ac:dyDescent="0.25">
      <c r="BO358" s="120"/>
    </row>
    <row r="359" spans="67:67" x14ac:dyDescent="0.25">
      <c r="BO359" s="120"/>
    </row>
    <row r="360" spans="67:67" x14ac:dyDescent="0.25">
      <c r="BO360" s="120"/>
    </row>
    <row r="361" spans="67:67" x14ac:dyDescent="0.25">
      <c r="BO361" s="120"/>
    </row>
    <row r="362" spans="67:67" x14ac:dyDescent="0.25">
      <c r="BO362" s="120"/>
    </row>
    <row r="363" spans="67:67" x14ac:dyDescent="0.25">
      <c r="BO363" s="120"/>
    </row>
    <row r="364" spans="67:67" x14ac:dyDescent="0.25">
      <c r="BO364" s="120"/>
    </row>
    <row r="365" spans="67:67" x14ac:dyDescent="0.25">
      <c r="BO365" s="120"/>
    </row>
    <row r="366" spans="67:67" x14ac:dyDescent="0.25">
      <c r="BO366" s="120"/>
    </row>
    <row r="367" spans="67:67" x14ac:dyDescent="0.25">
      <c r="BO367" s="120"/>
    </row>
    <row r="368" spans="67:67" x14ac:dyDescent="0.25">
      <c r="BO368" s="120"/>
    </row>
    <row r="369" spans="67:67" x14ac:dyDescent="0.25">
      <c r="BO369" s="120"/>
    </row>
    <row r="370" spans="67:67" x14ac:dyDescent="0.25">
      <c r="BO370" s="120"/>
    </row>
    <row r="371" spans="67:67" x14ac:dyDescent="0.25">
      <c r="BO371" s="120"/>
    </row>
    <row r="372" spans="67:67" x14ac:dyDescent="0.25">
      <c r="BO372" s="120"/>
    </row>
    <row r="373" spans="67:67" x14ac:dyDescent="0.25">
      <c r="BO373" s="120"/>
    </row>
    <row r="374" spans="67:67" x14ac:dyDescent="0.25">
      <c r="BO374" s="120"/>
    </row>
    <row r="375" spans="67:67" x14ac:dyDescent="0.25">
      <c r="BO375" s="120"/>
    </row>
    <row r="376" spans="67:67" x14ac:dyDescent="0.25">
      <c r="BO376" s="120"/>
    </row>
    <row r="377" spans="67:67" x14ac:dyDescent="0.25">
      <c r="BO377" s="120"/>
    </row>
    <row r="378" spans="67:67" x14ac:dyDescent="0.25">
      <c r="BO378" s="120"/>
    </row>
    <row r="379" spans="67:67" x14ac:dyDescent="0.25">
      <c r="BO379" s="120"/>
    </row>
    <row r="380" spans="67:67" x14ac:dyDescent="0.25">
      <c r="BO380" s="120"/>
    </row>
    <row r="381" spans="67:67" x14ac:dyDescent="0.25">
      <c r="BO381" s="120"/>
    </row>
    <row r="382" spans="67:67" x14ac:dyDescent="0.25">
      <c r="BO382" s="120"/>
    </row>
    <row r="383" spans="67:67" x14ac:dyDescent="0.25">
      <c r="BO383" s="120"/>
    </row>
    <row r="384" spans="67:67" x14ac:dyDescent="0.25">
      <c r="BO384" s="120"/>
    </row>
    <row r="385" spans="67:67" x14ac:dyDescent="0.25">
      <c r="BO385" s="120"/>
    </row>
    <row r="386" spans="67:67" x14ac:dyDescent="0.25">
      <c r="BO386" s="120"/>
    </row>
    <row r="387" spans="67:67" x14ac:dyDescent="0.25">
      <c r="BO387" s="120"/>
    </row>
    <row r="388" spans="67:67" x14ac:dyDescent="0.25">
      <c r="BO388" s="120"/>
    </row>
    <row r="389" spans="67:67" x14ac:dyDescent="0.25">
      <c r="BO389" s="120"/>
    </row>
    <row r="390" spans="67:67" x14ac:dyDescent="0.25">
      <c r="BO390" s="120"/>
    </row>
    <row r="391" spans="67:67" x14ac:dyDescent="0.25">
      <c r="BO391" s="120"/>
    </row>
    <row r="392" spans="67:67" x14ac:dyDescent="0.25">
      <c r="BO392" s="120"/>
    </row>
    <row r="393" spans="67:67" x14ac:dyDescent="0.25">
      <c r="BO393" s="120"/>
    </row>
    <row r="394" spans="67:67" x14ac:dyDescent="0.25">
      <c r="BO394" s="120"/>
    </row>
    <row r="395" spans="67:67" x14ac:dyDescent="0.25">
      <c r="BO395" s="120"/>
    </row>
    <row r="396" spans="67:67" x14ac:dyDescent="0.25">
      <c r="BO396" s="120"/>
    </row>
    <row r="397" spans="67:67" x14ac:dyDescent="0.25">
      <c r="BO397" s="120"/>
    </row>
    <row r="398" spans="67:67" x14ac:dyDescent="0.25">
      <c r="BO398" s="120"/>
    </row>
    <row r="399" spans="67:67" x14ac:dyDescent="0.25">
      <c r="BO399" s="120"/>
    </row>
    <row r="400" spans="67:67" x14ac:dyDescent="0.25">
      <c r="BO400" s="120"/>
    </row>
    <row r="401" spans="67:67" x14ac:dyDescent="0.25">
      <c r="BO401" s="120"/>
    </row>
    <row r="402" spans="67:67" x14ac:dyDescent="0.25">
      <c r="BO402" s="120"/>
    </row>
    <row r="403" spans="67:67" x14ac:dyDescent="0.25">
      <c r="BO403" s="120"/>
    </row>
    <row r="404" spans="67:67" x14ac:dyDescent="0.25">
      <c r="BO404" s="120"/>
    </row>
    <row r="405" spans="67:67" x14ac:dyDescent="0.25">
      <c r="BO405" s="120"/>
    </row>
    <row r="406" spans="67:67" x14ac:dyDescent="0.25">
      <c r="BO406" s="120"/>
    </row>
    <row r="407" spans="67:67" x14ac:dyDescent="0.25">
      <c r="BO407" s="120"/>
    </row>
    <row r="408" spans="67:67" x14ac:dyDescent="0.25">
      <c r="BO408" s="120"/>
    </row>
    <row r="409" spans="67:67" x14ac:dyDescent="0.25">
      <c r="BO409" s="120"/>
    </row>
    <row r="410" spans="67:67" x14ac:dyDescent="0.25">
      <c r="BO410" s="120"/>
    </row>
    <row r="411" spans="67:67" x14ac:dyDescent="0.25">
      <c r="BO411" s="120"/>
    </row>
    <row r="412" spans="67:67" x14ac:dyDescent="0.25">
      <c r="BO412" s="120"/>
    </row>
    <row r="413" spans="67:67" x14ac:dyDescent="0.25">
      <c r="BO413" s="120"/>
    </row>
    <row r="414" spans="67:67" x14ac:dyDescent="0.25">
      <c r="BO414" s="120"/>
    </row>
    <row r="415" spans="67:67" x14ac:dyDescent="0.25">
      <c r="BO415" s="120"/>
    </row>
    <row r="416" spans="67:67" x14ac:dyDescent="0.25">
      <c r="BO416" s="120"/>
    </row>
    <row r="417" spans="67:67" x14ac:dyDescent="0.25">
      <c r="BO417" s="120"/>
    </row>
    <row r="418" spans="67:67" x14ac:dyDescent="0.25">
      <c r="BO418" s="120"/>
    </row>
    <row r="419" spans="67:67" x14ac:dyDescent="0.25">
      <c r="BO419" s="120"/>
    </row>
    <row r="420" spans="67:67" x14ac:dyDescent="0.25">
      <c r="BO420" s="120"/>
    </row>
    <row r="421" spans="67:67" x14ac:dyDescent="0.25">
      <c r="BO421" s="120"/>
    </row>
    <row r="422" spans="67:67" x14ac:dyDescent="0.25">
      <c r="BO422" s="120"/>
    </row>
    <row r="423" spans="67:67" x14ac:dyDescent="0.25">
      <c r="BO423" s="120"/>
    </row>
    <row r="424" spans="67:67" x14ac:dyDescent="0.25">
      <c r="BO424" s="120"/>
    </row>
    <row r="425" spans="67:67" x14ac:dyDescent="0.25">
      <c r="BO425" s="120"/>
    </row>
    <row r="426" spans="67:67" x14ac:dyDescent="0.25">
      <c r="BO426" s="120"/>
    </row>
    <row r="427" spans="67:67" x14ac:dyDescent="0.25">
      <c r="BO427" s="120"/>
    </row>
    <row r="428" spans="67:67" x14ac:dyDescent="0.25">
      <c r="BO428" s="120"/>
    </row>
    <row r="429" spans="67:67" x14ac:dyDescent="0.25">
      <c r="BO429" s="120"/>
    </row>
    <row r="430" spans="67:67" x14ac:dyDescent="0.25">
      <c r="BO430" s="120"/>
    </row>
    <row r="431" spans="67:67" x14ac:dyDescent="0.25">
      <c r="BO431" s="120"/>
    </row>
    <row r="432" spans="67:67" x14ac:dyDescent="0.25">
      <c r="BO432" s="120"/>
    </row>
    <row r="433" spans="67:67" x14ac:dyDescent="0.25">
      <c r="BO433" s="120"/>
    </row>
    <row r="434" spans="67:67" x14ac:dyDescent="0.25">
      <c r="BO434" s="120"/>
    </row>
    <row r="435" spans="67:67" x14ac:dyDescent="0.25">
      <c r="BO435" s="120"/>
    </row>
    <row r="436" spans="67:67" x14ac:dyDescent="0.25">
      <c r="BO436" s="120"/>
    </row>
    <row r="437" spans="67:67" x14ac:dyDescent="0.25">
      <c r="BO437" s="120"/>
    </row>
    <row r="438" spans="67:67" x14ac:dyDescent="0.25">
      <c r="BO438" s="120"/>
    </row>
    <row r="439" spans="67:67" x14ac:dyDescent="0.25">
      <c r="BO439" s="120"/>
    </row>
    <row r="440" spans="67:67" x14ac:dyDescent="0.25">
      <c r="BO440" s="120"/>
    </row>
    <row r="441" spans="67:67" x14ac:dyDescent="0.25">
      <c r="BO441" s="120"/>
    </row>
    <row r="442" spans="67:67" x14ac:dyDescent="0.25">
      <c r="BO442" s="120"/>
    </row>
    <row r="443" spans="67:67" x14ac:dyDescent="0.25">
      <c r="BO443" s="120"/>
    </row>
    <row r="444" spans="67:67" x14ac:dyDescent="0.25">
      <c r="BO444" s="120"/>
    </row>
    <row r="445" spans="67:67" x14ac:dyDescent="0.25">
      <c r="BO445" s="120"/>
    </row>
    <row r="446" spans="67:67" x14ac:dyDescent="0.25">
      <c r="BO446" s="120"/>
    </row>
    <row r="447" spans="67:67" x14ac:dyDescent="0.25">
      <c r="BO447" s="120"/>
    </row>
    <row r="448" spans="67:67" x14ac:dyDescent="0.25">
      <c r="BO448" s="120"/>
    </row>
    <row r="449" spans="67:67" x14ac:dyDescent="0.25">
      <c r="BO449" s="120"/>
    </row>
    <row r="450" spans="67:67" x14ac:dyDescent="0.25">
      <c r="BO450" s="120"/>
    </row>
    <row r="451" spans="67:67" x14ac:dyDescent="0.25">
      <c r="BO451" s="120"/>
    </row>
    <row r="452" spans="67:67" x14ac:dyDescent="0.25">
      <c r="BO452" s="120"/>
    </row>
    <row r="453" spans="67:67" x14ac:dyDescent="0.25">
      <c r="BO453" s="120"/>
    </row>
    <row r="454" spans="67:67" x14ac:dyDescent="0.25">
      <c r="BO454" s="120"/>
    </row>
    <row r="455" spans="67:67" x14ac:dyDescent="0.25">
      <c r="BO455" s="121"/>
    </row>
    <row r="456" spans="67:67" x14ac:dyDescent="0.25">
      <c r="BO456" s="121"/>
    </row>
    <row r="457" spans="67:67" x14ac:dyDescent="0.25">
      <c r="BO457" s="121"/>
    </row>
    <row r="458" spans="67:67" x14ac:dyDescent="0.25">
      <c r="BO458" s="121"/>
    </row>
    <row r="459" spans="67:67" x14ac:dyDescent="0.25">
      <c r="BO459" s="121"/>
    </row>
    <row r="460" spans="67:67" x14ac:dyDescent="0.25">
      <c r="BO460" s="121"/>
    </row>
    <row r="461" spans="67:67" x14ac:dyDescent="0.25">
      <c r="BO461" s="121"/>
    </row>
    <row r="462" spans="67:67" x14ac:dyDescent="0.25">
      <c r="BO462" s="121"/>
    </row>
    <row r="463" spans="67:67" x14ac:dyDescent="0.25">
      <c r="BO463" s="121"/>
    </row>
    <row r="464" spans="67:67" x14ac:dyDescent="0.25">
      <c r="BO464" s="121"/>
    </row>
    <row r="465" spans="67:67" x14ac:dyDescent="0.25">
      <c r="BO465" s="121"/>
    </row>
    <row r="466" spans="67:67" x14ac:dyDescent="0.25">
      <c r="BO466" s="121"/>
    </row>
    <row r="467" spans="67:67" x14ac:dyDescent="0.25">
      <c r="BO467" s="121"/>
    </row>
    <row r="468" spans="67:67" x14ac:dyDescent="0.25">
      <c r="BO468" s="121"/>
    </row>
    <row r="469" spans="67:67" x14ac:dyDescent="0.25">
      <c r="BO469" s="121"/>
    </row>
    <row r="470" spans="67:67" x14ac:dyDescent="0.25">
      <c r="BO470" s="121"/>
    </row>
    <row r="471" spans="67:67" x14ac:dyDescent="0.25">
      <c r="BO471" s="121"/>
    </row>
    <row r="472" spans="67:67" x14ac:dyDescent="0.25">
      <c r="BO472" s="121"/>
    </row>
    <row r="473" spans="67:67" x14ac:dyDescent="0.25">
      <c r="BO473" s="121"/>
    </row>
    <row r="474" spans="67:67" x14ac:dyDescent="0.25">
      <c r="BO474" s="121"/>
    </row>
  </sheetData>
  <mergeCells count="155">
    <mergeCell ref="A2:F2"/>
    <mergeCell ref="E66:E67"/>
    <mergeCell ref="F66:F67"/>
    <mergeCell ref="G66:G67"/>
    <mergeCell ref="H66:H67"/>
    <mergeCell ref="I66:I67"/>
    <mergeCell ref="C16:C17"/>
    <mergeCell ref="D16:D17"/>
    <mergeCell ref="E16:E17"/>
    <mergeCell ref="F16:F17"/>
    <mergeCell ref="G16:G17"/>
    <mergeCell ref="H16:H17"/>
    <mergeCell ref="I16:I17"/>
    <mergeCell ref="E18:E19"/>
    <mergeCell ref="D52:D53"/>
    <mergeCell ref="C52:C53"/>
    <mergeCell ref="E50:E51"/>
    <mergeCell ref="E52:E53"/>
    <mergeCell ref="G52:G53"/>
    <mergeCell ref="G50:G51"/>
    <mergeCell ref="H48:H49"/>
    <mergeCell ref="B8:B17"/>
    <mergeCell ref="G12:G15"/>
    <mergeCell ref="J50:J51"/>
    <mergeCell ref="J52:J53"/>
    <mergeCell ref="I52:I53"/>
    <mergeCell ref="H52:H53"/>
    <mergeCell ref="F26:F31"/>
    <mergeCell ref="F32:F35"/>
    <mergeCell ref="F36:F41"/>
    <mergeCell ref="F42:F47"/>
    <mergeCell ref="F54:F55"/>
    <mergeCell ref="F52:F53"/>
    <mergeCell ref="G48:G49"/>
    <mergeCell ref="H26:H31"/>
    <mergeCell ref="C8:C11"/>
    <mergeCell ref="I36:I41"/>
    <mergeCell ref="J39:J41"/>
    <mergeCell ref="D18:D19"/>
    <mergeCell ref="I48:I49"/>
    <mergeCell ref="E54:E55"/>
    <mergeCell ref="G54:G55"/>
    <mergeCell ref="F20:F25"/>
    <mergeCell ref="D12:D15"/>
    <mergeCell ref="F12:F15"/>
    <mergeCell ref="E12:E15"/>
    <mergeCell ref="I12:I15"/>
    <mergeCell ref="J16:J17"/>
    <mergeCell ref="C48:C49"/>
    <mergeCell ref="D48:D49"/>
    <mergeCell ref="E48:E49"/>
    <mergeCell ref="G20:G25"/>
    <mergeCell ref="H20:H25"/>
    <mergeCell ref="I20:I25"/>
    <mergeCell ref="E20:E25"/>
    <mergeCell ref="F18:F19"/>
    <mergeCell ref="G32:G35"/>
    <mergeCell ref="I50:I51"/>
    <mergeCell ref="D32:D35"/>
    <mergeCell ref="C4:C5"/>
    <mergeCell ref="D4:D5"/>
    <mergeCell ref="B20:B53"/>
    <mergeCell ref="A6:A71"/>
    <mergeCell ref="H54:H55"/>
    <mergeCell ref="G56:G60"/>
    <mergeCell ref="H56:H60"/>
    <mergeCell ref="G69:G71"/>
    <mergeCell ref="H69:H71"/>
    <mergeCell ref="H42:H47"/>
    <mergeCell ref="D42:D47"/>
    <mergeCell ref="E42:E47"/>
    <mergeCell ref="G42:G47"/>
    <mergeCell ref="E61:E62"/>
    <mergeCell ref="G61:G62"/>
    <mergeCell ref="H61:H62"/>
    <mergeCell ref="F48:F49"/>
    <mergeCell ref="F50:F51"/>
    <mergeCell ref="H50:H51"/>
    <mergeCell ref="H18:H19"/>
    <mergeCell ref="G36:G41"/>
    <mergeCell ref="H36:H41"/>
    <mergeCell ref="F6:F7"/>
    <mergeCell ref="D20:D25"/>
    <mergeCell ref="C36:C38"/>
    <mergeCell ref="D36:D39"/>
    <mergeCell ref="E36:E41"/>
    <mergeCell ref="F69:F71"/>
    <mergeCell ref="C18:C19"/>
    <mergeCell ref="B18:B19"/>
    <mergeCell ref="C26:C28"/>
    <mergeCell ref="D26:D31"/>
    <mergeCell ref="E26:E31"/>
    <mergeCell ref="C61:C62"/>
    <mergeCell ref="D61:D62"/>
    <mergeCell ref="C54:C55"/>
    <mergeCell ref="D54:D55"/>
    <mergeCell ref="C56:C57"/>
    <mergeCell ref="D56:D60"/>
    <mergeCell ref="C50:C51"/>
    <mergeCell ref="D50:D51"/>
    <mergeCell ref="E56:E60"/>
    <mergeCell ref="C20:C22"/>
    <mergeCell ref="D69:D71"/>
    <mergeCell ref="F61:F62"/>
    <mergeCell ref="F56:F60"/>
    <mergeCell ref="E69:E71"/>
    <mergeCell ref="C66:C67"/>
    <mergeCell ref="C42:C44"/>
    <mergeCell ref="M4:P4"/>
    <mergeCell ref="B6:B7"/>
    <mergeCell ref="C6:C7"/>
    <mergeCell ref="D6:D7"/>
    <mergeCell ref="E6:E7"/>
    <mergeCell ref="G6:G7"/>
    <mergeCell ref="J8:J10"/>
    <mergeCell ref="C12:C13"/>
    <mergeCell ref="J12:J13"/>
    <mergeCell ref="G4:I4"/>
    <mergeCell ref="F8:F11"/>
    <mergeCell ref="E8:E11"/>
    <mergeCell ref="B4:B5"/>
    <mergeCell ref="I6:I7"/>
    <mergeCell ref="I8:I11"/>
    <mergeCell ref="H8:H11"/>
    <mergeCell ref="G8:G11"/>
    <mergeCell ref="E4:E5"/>
    <mergeCell ref="J4:K5"/>
    <mergeCell ref="F4:F5"/>
    <mergeCell ref="H32:H35"/>
    <mergeCell ref="H12:H15"/>
    <mergeCell ref="E32:E35"/>
    <mergeCell ref="D66:D67"/>
    <mergeCell ref="B54:B71"/>
    <mergeCell ref="J66:J67"/>
    <mergeCell ref="H6:H7"/>
    <mergeCell ref="G18:G19"/>
    <mergeCell ref="J6:J7"/>
    <mergeCell ref="I69:I71"/>
    <mergeCell ref="J69:J71"/>
    <mergeCell ref="I61:I62"/>
    <mergeCell ref="I42:I47"/>
    <mergeCell ref="J29:J31"/>
    <mergeCell ref="G26:G31"/>
    <mergeCell ref="J61:J62"/>
    <mergeCell ref="I54:I55"/>
    <mergeCell ref="J54:J55"/>
    <mergeCell ref="J56:J60"/>
    <mergeCell ref="I56:I60"/>
    <mergeCell ref="J45:J47"/>
    <mergeCell ref="J48:J49"/>
    <mergeCell ref="I26:I31"/>
    <mergeCell ref="I32:I35"/>
    <mergeCell ref="J32:J35"/>
    <mergeCell ref="J18:J19"/>
    <mergeCell ref="I18:I19"/>
  </mergeCells>
  <pageMargins left="0.23622047244094491" right="0.23622047244094491" top="0.74803149606299213" bottom="0.74803149606299213" header="0.31496062992125984" footer="0.31496062992125984"/>
  <pageSetup paperSize="9" scale="1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W90"/>
  <sheetViews>
    <sheetView zoomScale="78" zoomScaleNormal="78" workbookViewId="0">
      <pane xSplit="12" ySplit="3" topLeftCell="M4" activePane="bottomRight" state="frozen"/>
      <selection pane="topRight" activeCell="L1" sqref="L1"/>
      <selection pane="bottomLeft" activeCell="A4" sqref="A4"/>
      <selection pane="bottomRight" activeCell="N60" sqref="N60"/>
    </sheetView>
  </sheetViews>
  <sheetFormatPr defaultRowHeight="15.75" x14ac:dyDescent="0.25"/>
  <cols>
    <col min="2" max="2" width="13.5703125" customWidth="1"/>
    <col min="3" max="3" width="26.28515625" customWidth="1"/>
    <col min="4" max="4" width="26" customWidth="1"/>
    <col min="5" max="6" width="17.42578125" hidden="1" customWidth="1"/>
    <col min="7" max="9" width="9.140625" hidden="1" customWidth="1"/>
    <col min="10" max="11" width="19.42578125" customWidth="1"/>
    <col min="12" max="12" width="10.7109375" customWidth="1"/>
    <col min="13" max="19" width="10.42578125" style="50" customWidth="1"/>
    <col min="20" max="20" width="11.28515625" style="50" customWidth="1"/>
    <col min="21" max="21" width="10.42578125" style="50" bestFit="1" customWidth="1"/>
    <col min="22" max="22" width="10.42578125" style="50" customWidth="1"/>
    <col min="23" max="23" width="12.5703125" style="50" bestFit="1" customWidth="1"/>
    <col min="24" max="30" width="10.42578125" style="50" customWidth="1"/>
    <col min="31" max="31" width="11.28515625" style="50" customWidth="1"/>
    <col min="32" max="36" width="10.42578125" style="50" customWidth="1"/>
    <col min="37" max="37" width="11.28515625" style="50" customWidth="1"/>
    <col min="38" max="39" width="10.42578125" style="50" customWidth="1"/>
    <col min="40" max="40" width="10.42578125" style="50" bestFit="1" customWidth="1"/>
    <col min="41" max="47" width="10.42578125" style="50" customWidth="1"/>
    <col min="48" max="48" width="10.42578125" style="50" bestFit="1" customWidth="1"/>
    <col min="49" max="52" width="10.42578125" style="50" customWidth="1"/>
    <col min="53" max="53" width="10.42578125" style="156" customWidth="1"/>
    <col min="54" max="54" width="11.28515625" style="50" customWidth="1"/>
    <col min="55" max="59" width="10.42578125" style="50" customWidth="1"/>
    <col min="60" max="60" width="10.42578125" style="50" bestFit="1" customWidth="1"/>
    <col min="61" max="63" width="10.42578125" style="50" customWidth="1"/>
    <col min="64" max="64" width="14.7109375" style="50" hidden="1" customWidth="1"/>
    <col min="65" max="66" width="0" style="50" hidden="1" customWidth="1"/>
    <col min="67" max="67" width="9.140625" style="50"/>
    <col min="68" max="69" width="9.140625" style="114"/>
  </cols>
  <sheetData>
    <row r="1" spans="1:69" ht="16.5" customHeight="1" thickBot="1" x14ac:dyDescent="0.3">
      <c r="A1" s="133" t="s">
        <v>153</v>
      </c>
      <c r="B1" s="132"/>
      <c r="C1" s="132"/>
      <c r="D1" s="132"/>
      <c r="E1" s="132"/>
      <c r="F1" s="132"/>
      <c r="G1" s="132"/>
      <c r="H1" s="132"/>
      <c r="I1" s="132"/>
      <c r="J1" s="5"/>
      <c r="K1" s="5"/>
      <c r="L1" s="5"/>
      <c r="M1" s="399">
        <v>27.5</v>
      </c>
      <c r="N1" s="399">
        <v>23.5</v>
      </c>
      <c r="O1" s="399">
        <v>26.5</v>
      </c>
      <c r="P1" s="399">
        <v>24</v>
      </c>
      <c r="Q1" s="399">
        <v>20.5</v>
      </c>
      <c r="R1" s="399">
        <v>28.5</v>
      </c>
      <c r="S1" s="399">
        <v>16.5</v>
      </c>
      <c r="T1" s="399">
        <v>15.5</v>
      </c>
      <c r="U1" s="399">
        <v>24.5</v>
      </c>
      <c r="V1" s="399">
        <v>28.5</v>
      </c>
      <c r="W1" s="399">
        <v>21.5</v>
      </c>
      <c r="X1" s="399">
        <v>22.5</v>
      </c>
      <c r="Y1" s="399">
        <v>21.5</v>
      </c>
      <c r="Z1" s="399">
        <v>29.5</v>
      </c>
      <c r="AA1" s="399">
        <v>25.5</v>
      </c>
      <c r="AB1" s="399">
        <v>21.5</v>
      </c>
      <c r="AC1" s="399">
        <v>30.5</v>
      </c>
      <c r="AD1" s="399">
        <v>29.5</v>
      </c>
      <c r="AE1" s="399">
        <v>23.5</v>
      </c>
      <c r="AF1" s="399">
        <v>18.5</v>
      </c>
      <c r="AG1" s="399">
        <v>14.5</v>
      </c>
      <c r="AH1" s="399">
        <v>23.5</v>
      </c>
      <c r="AI1" s="399">
        <v>21.5</v>
      </c>
      <c r="AJ1" s="399">
        <v>18.5</v>
      </c>
      <c r="AK1" s="399">
        <v>17</v>
      </c>
      <c r="AL1" s="399">
        <v>20.5</v>
      </c>
      <c r="AM1" s="399">
        <v>27.5</v>
      </c>
      <c r="AN1" s="399">
        <v>24.5</v>
      </c>
      <c r="AO1" s="399">
        <v>17.5</v>
      </c>
      <c r="AP1" s="399">
        <v>21.5</v>
      </c>
      <c r="AQ1" s="399">
        <v>16.5</v>
      </c>
      <c r="AR1" s="399">
        <v>13.5</v>
      </c>
      <c r="AS1" s="399">
        <v>19.5</v>
      </c>
      <c r="AT1" s="399">
        <v>12.5</v>
      </c>
      <c r="AU1" s="399">
        <v>27.5</v>
      </c>
      <c r="AV1" s="399">
        <v>22.5</v>
      </c>
      <c r="AW1" s="399">
        <v>18.5</v>
      </c>
      <c r="AX1" s="399">
        <v>28.5</v>
      </c>
      <c r="AY1" s="399">
        <v>21</v>
      </c>
      <c r="AZ1" s="399">
        <v>16</v>
      </c>
      <c r="BA1" s="399">
        <v>20</v>
      </c>
      <c r="BB1" s="399">
        <v>24.5</v>
      </c>
      <c r="BC1" s="399">
        <v>20.5</v>
      </c>
      <c r="BD1" s="399">
        <v>23.5</v>
      </c>
      <c r="BE1" s="399">
        <v>29.5</v>
      </c>
      <c r="BF1" s="399">
        <v>16.5</v>
      </c>
      <c r="BG1" s="399">
        <v>25.5</v>
      </c>
      <c r="BH1" s="399">
        <v>14.5</v>
      </c>
      <c r="BI1" s="399">
        <v>24.5</v>
      </c>
      <c r="BJ1" s="399">
        <v>28.5</v>
      </c>
      <c r="BK1" s="399">
        <v>18.5</v>
      </c>
      <c r="BL1" s="151"/>
      <c r="BM1" s="151"/>
      <c r="BN1" s="151"/>
      <c r="BO1" s="151"/>
    </row>
    <row r="2" spans="1:69" s="50" customFormat="1" ht="23.25" customHeight="1" x14ac:dyDescent="0.25">
      <c r="A2" s="92"/>
      <c r="B2" s="564" t="s">
        <v>0</v>
      </c>
      <c r="C2" s="564" t="s">
        <v>1</v>
      </c>
      <c r="D2" s="564" t="s">
        <v>2</v>
      </c>
      <c r="E2" s="564" t="s">
        <v>3</v>
      </c>
      <c r="F2" s="564" t="s">
        <v>154</v>
      </c>
      <c r="G2" s="566" t="s">
        <v>4</v>
      </c>
      <c r="H2" s="567"/>
      <c r="I2" s="568"/>
      <c r="J2" s="623" t="s">
        <v>5</v>
      </c>
      <c r="K2" s="624"/>
      <c r="L2" s="625"/>
      <c r="M2" s="566" t="s">
        <v>6</v>
      </c>
      <c r="N2" s="567"/>
      <c r="O2" s="56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 t="s">
        <v>6</v>
      </c>
      <c r="BN2" s="217"/>
      <c r="BO2" s="335"/>
      <c r="BP2" s="116"/>
      <c r="BQ2" s="116"/>
    </row>
    <row r="3" spans="1:69" s="50" customFormat="1" ht="112.5" customHeight="1" thickBot="1" x14ac:dyDescent="0.3">
      <c r="A3" s="93" t="s">
        <v>116</v>
      </c>
      <c r="B3" s="565"/>
      <c r="C3" s="565"/>
      <c r="D3" s="565"/>
      <c r="E3" s="565"/>
      <c r="F3" s="565"/>
      <c r="G3" s="216" t="s">
        <v>7</v>
      </c>
      <c r="H3" s="94" t="s">
        <v>8</v>
      </c>
      <c r="I3" s="94" t="s">
        <v>9</v>
      </c>
      <c r="J3" s="626"/>
      <c r="K3" s="627"/>
      <c r="L3" s="628"/>
      <c r="M3" s="95">
        <v>1</v>
      </c>
      <c r="N3" s="95">
        <v>2</v>
      </c>
      <c r="O3" s="95">
        <v>3</v>
      </c>
      <c r="P3" s="95">
        <v>4</v>
      </c>
      <c r="Q3" s="95">
        <v>5</v>
      </c>
      <c r="R3" s="95">
        <v>6</v>
      </c>
      <c r="S3" s="95">
        <v>7</v>
      </c>
      <c r="T3" s="95">
        <v>8</v>
      </c>
      <c r="U3" s="95">
        <v>9</v>
      </c>
      <c r="V3" s="95">
        <v>11</v>
      </c>
      <c r="W3" s="95">
        <v>14</v>
      </c>
      <c r="X3" s="95">
        <v>15</v>
      </c>
      <c r="Y3" s="95">
        <v>17</v>
      </c>
      <c r="Z3" s="95">
        <v>18</v>
      </c>
      <c r="AA3" s="95">
        <v>19</v>
      </c>
      <c r="AB3" s="95">
        <v>20</v>
      </c>
      <c r="AC3" s="95">
        <v>21</v>
      </c>
      <c r="AD3" s="95">
        <v>22</v>
      </c>
      <c r="AE3" s="95">
        <v>23</v>
      </c>
      <c r="AF3" s="96">
        <v>24</v>
      </c>
      <c r="AG3" s="95">
        <v>25</v>
      </c>
      <c r="AH3" s="95">
        <v>26</v>
      </c>
      <c r="AI3" s="96">
        <v>28</v>
      </c>
      <c r="AJ3" s="96">
        <v>29</v>
      </c>
      <c r="AK3" s="96">
        <v>30</v>
      </c>
      <c r="AL3" s="95">
        <v>31</v>
      </c>
      <c r="AM3" s="96">
        <v>32</v>
      </c>
      <c r="AN3" s="96">
        <v>33</v>
      </c>
      <c r="AO3" s="96">
        <v>35</v>
      </c>
      <c r="AP3" s="95">
        <v>36</v>
      </c>
      <c r="AQ3" s="96">
        <v>37</v>
      </c>
      <c r="AR3" s="96">
        <v>39</v>
      </c>
      <c r="AS3" s="95">
        <v>41</v>
      </c>
      <c r="AT3" s="95">
        <v>42</v>
      </c>
      <c r="AU3" s="96">
        <v>43</v>
      </c>
      <c r="AV3" s="95">
        <v>44</v>
      </c>
      <c r="AW3" s="95">
        <v>49</v>
      </c>
      <c r="AX3" s="95">
        <v>50</v>
      </c>
      <c r="AY3" s="95">
        <v>53</v>
      </c>
      <c r="AZ3" s="96">
        <v>54</v>
      </c>
      <c r="BA3" s="96">
        <v>55</v>
      </c>
      <c r="BB3" s="95">
        <v>56</v>
      </c>
      <c r="BC3" s="96">
        <v>58</v>
      </c>
      <c r="BD3" s="95">
        <v>61</v>
      </c>
      <c r="BE3" s="95">
        <v>62</v>
      </c>
      <c r="BF3" s="96">
        <v>63</v>
      </c>
      <c r="BG3" s="96">
        <v>64</v>
      </c>
      <c r="BH3" s="96">
        <v>65</v>
      </c>
      <c r="BI3" s="96">
        <v>66</v>
      </c>
      <c r="BJ3" s="95">
        <v>67</v>
      </c>
      <c r="BK3" s="96">
        <v>68</v>
      </c>
      <c r="BL3" s="97" t="s">
        <v>95</v>
      </c>
      <c r="BM3" s="98" t="s">
        <v>10</v>
      </c>
      <c r="BN3" s="98" t="s">
        <v>11</v>
      </c>
      <c r="BO3" s="108" t="s">
        <v>169</v>
      </c>
      <c r="BP3" s="108" t="s">
        <v>210</v>
      </c>
      <c r="BQ3" s="108" t="s">
        <v>268</v>
      </c>
    </row>
    <row r="4" spans="1:69" s="8" customFormat="1" ht="24.75" customHeight="1" x14ac:dyDescent="0.25">
      <c r="A4" s="520">
        <v>0</v>
      </c>
      <c r="B4" s="569" t="s">
        <v>59</v>
      </c>
      <c r="C4" s="528" t="s">
        <v>60</v>
      </c>
      <c r="D4" s="574" t="s">
        <v>61</v>
      </c>
      <c r="E4" s="531" t="s">
        <v>62</v>
      </c>
      <c r="F4" s="531" t="s">
        <v>161</v>
      </c>
      <c r="G4" s="575"/>
      <c r="H4" s="575" t="s">
        <v>15</v>
      </c>
      <c r="I4" s="575" t="s">
        <v>15</v>
      </c>
      <c r="J4" s="575" t="s">
        <v>194</v>
      </c>
      <c r="K4" s="575" t="s">
        <v>161</v>
      </c>
      <c r="L4" s="348" t="s">
        <v>16</v>
      </c>
      <c r="M4" s="349">
        <v>2</v>
      </c>
      <c r="N4" s="349">
        <v>2</v>
      </c>
      <c r="O4" s="349">
        <v>2</v>
      </c>
      <c r="P4" s="349">
        <v>0</v>
      </c>
      <c r="Q4" s="349">
        <v>2</v>
      </c>
      <c r="R4" s="349">
        <v>3</v>
      </c>
      <c r="S4" s="349">
        <v>2</v>
      </c>
      <c r="T4" s="349">
        <v>0</v>
      </c>
      <c r="U4" s="349">
        <v>2</v>
      </c>
      <c r="V4" s="349">
        <v>2</v>
      </c>
      <c r="W4" s="349">
        <v>0</v>
      </c>
      <c r="X4" s="349">
        <v>0</v>
      </c>
      <c r="Y4" s="349">
        <v>0</v>
      </c>
      <c r="Z4" s="349">
        <v>2</v>
      </c>
      <c r="AA4" s="349">
        <v>2</v>
      </c>
      <c r="AB4" s="349">
        <v>0</v>
      </c>
      <c r="AC4" s="349">
        <v>3</v>
      </c>
      <c r="AD4" s="349">
        <v>2</v>
      </c>
      <c r="AE4" s="349">
        <v>2</v>
      </c>
      <c r="AF4" s="349">
        <v>3</v>
      </c>
      <c r="AG4" s="349">
        <v>0</v>
      </c>
      <c r="AH4" s="349">
        <v>0</v>
      </c>
      <c r="AI4" s="349">
        <v>2</v>
      </c>
      <c r="AJ4" s="349">
        <v>0</v>
      </c>
      <c r="AK4" s="349">
        <v>3</v>
      </c>
      <c r="AL4" s="349">
        <v>0</v>
      </c>
      <c r="AM4" s="349">
        <v>3</v>
      </c>
      <c r="AN4" s="349">
        <v>2</v>
      </c>
      <c r="AO4" s="349">
        <v>2</v>
      </c>
      <c r="AP4" s="349">
        <v>2</v>
      </c>
      <c r="AQ4" s="349">
        <v>0</v>
      </c>
      <c r="AR4" s="349">
        <v>0</v>
      </c>
      <c r="AS4" s="349">
        <v>2</v>
      </c>
      <c r="AT4" s="349">
        <v>0</v>
      </c>
      <c r="AU4" s="349">
        <v>0</v>
      </c>
      <c r="AV4" s="349">
        <v>2</v>
      </c>
      <c r="AW4" s="349">
        <v>0</v>
      </c>
      <c r="AX4" s="349">
        <v>2</v>
      </c>
      <c r="AY4" s="349">
        <v>2</v>
      </c>
      <c r="AZ4" s="349">
        <v>0</v>
      </c>
      <c r="BA4" s="349">
        <v>3</v>
      </c>
      <c r="BB4" s="349">
        <v>2</v>
      </c>
      <c r="BC4" s="349">
        <v>0</v>
      </c>
      <c r="BD4" s="349">
        <v>2</v>
      </c>
      <c r="BE4" s="349">
        <v>2</v>
      </c>
      <c r="BF4" s="349">
        <v>0</v>
      </c>
      <c r="BG4" s="349">
        <v>2</v>
      </c>
      <c r="BH4" s="349">
        <v>2</v>
      </c>
      <c r="BI4" s="349">
        <v>2</v>
      </c>
      <c r="BJ4" s="349">
        <v>3</v>
      </c>
      <c r="BK4" s="349">
        <v>0</v>
      </c>
      <c r="BL4" s="90"/>
      <c r="BM4" s="91"/>
      <c r="BN4" s="91"/>
      <c r="BO4" s="166"/>
      <c r="BP4" s="166"/>
      <c r="BQ4" s="117"/>
    </row>
    <row r="5" spans="1:69" s="8" customFormat="1" ht="21" customHeight="1" thickBot="1" x14ac:dyDescent="0.3">
      <c r="A5" s="509"/>
      <c r="B5" s="570"/>
      <c r="C5" s="573"/>
      <c r="D5" s="556"/>
      <c r="E5" s="532"/>
      <c r="F5" s="532"/>
      <c r="G5" s="563"/>
      <c r="H5" s="563"/>
      <c r="I5" s="563"/>
      <c r="J5" s="563"/>
      <c r="K5" s="402"/>
      <c r="L5" s="213" t="s">
        <v>17</v>
      </c>
      <c r="M5" s="344">
        <v>62.5</v>
      </c>
      <c r="N5" s="344">
        <v>65</v>
      </c>
      <c r="O5" s="344">
        <v>75.5</v>
      </c>
      <c r="P5" s="344">
        <v>57.7</v>
      </c>
      <c r="Q5" s="344">
        <v>68.599999999999994</v>
      </c>
      <c r="R5" s="344">
        <v>81.3</v>
      </c>
      <c r="S5" s="344">
        <v>74.5</v>
      </c>
      <c r="T5" s="344">
        <v>34.4</v>
      </c>
      <c r="U5" s="344">
        <v>75</v>
      </c>
      <c r="V5" s="344">
        <v>70.400000000000006</v>
      </c>
      <c r="W5" s="344">
        <v>59.6</v>
      </c>
      <c r="X5" s="344">
        <v>47.5</v>
      </c>
      <c r="Y5" s="345">
        <v>54.1</v>
      </c>
      <c r="Z5" s="344">
        <v>63.9</v>
      </c>
      <c r="AA5" s="344">
        <v>64.900000000000006</v>
      </c>
      <c r="AB5" s="344">
        <v>53.8</v>
      </c>
      <c r="AC5" s="344">
        <v>89.7</v>
      </c>
      <c r="AD5" s="344">
        <v>67.900000000000006</v>
      </c>
      <c r="AE5" s="344">
        <v>77.8</v>
      </c>
      <c r="AF5" s="344">
        <v>88.5</v>
      </c>
      <c r="AG5" s="344">
        <v>7.1</v>
      </c>
      <c r="AH5" s="344">
        <v>35.1</v>
      </c>
      <c r="AI5" s="344">
        <v>60.5</v>
      </c>
      <c r="AJ5" s="344">
        <v>43.8</v>
      </c>
      <c r="AK5" s="344">
        <v>81.099999999999994</v>
      </c>
      <c r="AL5" s="344">
        <v>20.8</v>
      </c>
      <c r="AM5" s="344">
        <v>82</v>
      </c>
      <c r="AN5" s="344">
        <v>78.3</v>
      </c>
      <c r="AO5" s="344">
        <v>62.5</v>
      </c>
      <c r="AP5" s="344">
        <v>66.2</v>
      </c>
      <c r="AQ5" s="344">
        <v>24.1</v>
      </c>
      <c r="AR5" s="344">
        <v>55.6</v>
      </c>
      <c r="AS5" s="344">
        <v>62.7</v>
      </c>
      <c r="AT5" s="344">
        <v>50</v>
      </c>
      <c r="AU5" s="344">
        <v>51.2</v>
      </c>
      <c r="AV5" s="344">
        <v>63.6</v>
      </c>
      <c r="AW5" s="344">
        <v>55.6</v>
      </c>
      <c r="AX5" s="344">
        <v>62.2</v>
      </c>
      <c r="AY5" s="344">
        <v>65.400000000000006</v>
      </c>
      <c r="AZ5" s="346">
        <v>31.8</v>
      </c>
      <c r="BA5" s="346">
        <v>81.5</v>
      </c>
      <c r="BB5" s="344">
        <v>68.2</v>
      </c>
      <c r="BC5" s="347">
        <v>56.5</v>
      </c>
      <c r="BD5" s="346">
        <v>78.7</v>
      </c>
      <c r="BE5" s="346">
        <v>78.8</v>
      </c>
      <c r="BF5" s="346">
        <v>43.2</v>
      </c>
      <c r="BG5" s="346">
        <v>68.099999999999994</v>
      </c>
      <c r="BH5" s="346">
        <v>60.5</v>
      </c>
      <c r="BI5" s="346">
        <v>71.400000000000006</v>
      </c>
      <c r="BJ5" s="346">
        <v>88.4</v>
      </c>
      <c r="BK5" s="346">
        <v>31.8</v>
      </c>
      <c r="BL5" s="25"/>
      <c r="BM5" s="25"/>
      <c r="BN5" s="25"/>
      <c r="BO5" s="167">
        <v>65.099999999999994</v>
      </c>
      <c r="BP5" s="167">
        <v>63.5</v>
      </c>
      <c r="BQ5" s="118">
        <v>63.6</v>
      </c>
    </row>
    <row r="6" spans="1:69" s="8" customFormat="1" ht="21" customHeight="1" x14ac:dyDescent="0.25">
      <c r="A6" s="509"/>
      <c r="B6" s="570"/>
      <c r="C6" s="528" t="s">
        <v>260</v>
      </c>
      <c r="D6" s="533" t="s">
        <v>63</v>
      </c>
      <c r="E6" s="316"/>
      <c r="F6" s="316"/>
      <c r="G6" s="315"/>
      <c r="H6" s="315"/>
      <c r="I6" s="315"/>
      <c r="J6" s="508" t="s">
        <v>193</v>
      </c>
      <c r="K6" s="508" t="s">
        <v>261</v>
      </c>
      <c r="L6" s="12" t="s">
        <v>16</v>
      </c>
      <c r="M6" s="350">
        <v>3</v>
      </c>
      <c r="N6" s="350">
        <v>3</v>
      </c>
      <c r="O6" s="350">
        <v>2</v>
      </c>
      <c r="P6" s="350">
        <v>2</v>
      </c>
      <c r="Q6" s="350">
        <v>2</v>
      </c>
      <c r="R6" s="350">
        <v>3</v>
      </c>
      <c r="S6" s="350">
        <v>2</v>
      </c>
      <c r="T6" s="350">
        <v>2</v>
      </c>
      <c r="U6" s="350">
        <v>3</v>
      </c>
      <c r="V6" s="350">
        <v>3</v>
      </c>
      <c r="W6" s="350">
        <v>3</v>
      </c>
      <c r="X6" s="350">
        <v>3</v>
      </c>
      <c r="Y6" s="350">
        <v>3</v>
      </c>
      <c r="Z6" s="350">
        <v>3</v>
      </c>
      <c r="AA6" s="350">
        <v>3</v>
      </c>
      <c r="AB6" s="350">
        <v>3</v>
      </c>
      <c r="AC6" s="350">
        <v>2</v>
      </c>
      <c r="AD6" s="350">
        <v>3</v>
      </c>
      <c r="AE6" s="350">
        <v>3</v>
      </c>
      <c r="AF6" s="350">
        <v>3</v>
      </c>
      <c r="AG6" s="350">
        <v>3</v>
      </c>
      <c r="AH6" s="350">
        <v>2</v>
      </c>
      <c r="AI6" s="350">
        <v>3</v>
      </c>
      <c r="AJ6" s="350">
        <v>3</v>
      </c>
      <c r="AK6" s="350">
        <v>2</v>
      </c>
      <c r="AL6" s="350">
        <v>3</v>
      </c>
      <c r="AM6" s="350">
        <v>3</v>
      </c>
      <c r="AN6" s="350">
        <v>3</v>
      </c>
      <c r="AO6" s="350">
        <v>2</v>
      </c>
      <c r="AP6" s="350">
        <v>2</v>
      </c>
      <c r="AQ6" s="350">
        <v>2</v>
      </c>
      <c r="AR6" s="350">
        <v>3</v>
      </c>
      <c r="AS6" s="350">
        <v>2</v>
      </c>
      <c r="AT6" s="350">
        <v>3</v>
      </c>
      <c r="AU6" s="350">
        <v>2</v>
      </c>
      <c r="AV6" s="350">
        <v>3</v>
      </c>
      <c r="AW6" s="350">
        <v>2</v>
      </c>
      <c r="AX6" s="350">
        <v>3</v>
      </c>
      <c r="AY6" s="350">
        <v>3</v>
      </c>
      <c r="AZ6" s="350">
        <v>3</v>
      </c>
      <c r="BA6" s="350">
        <v>2</v>
      </c>
      <c r="BB6" s="350">
        <v>2</v>
      </c>
      <c r="BC6" s="350">
        <v>3</v>
      </c>
      <c r="BD6" s="350">
        <v>2</v>
      </c>
      <c r="BE6" s="350">
        <v>3</v>
      </c>
      <c r="BF6" s="350">
        <v>2</v>
      </c>
      <c r="BG6" s="350">
        <v>3</v>
      </c>
      <c r="BH6" s="350">
        <v>2</v>
      </c>
      <c r="BI6" s="350">
        <v>3</v>
      </c>
      <c r="BJ6" s="350">
        <v>3</v>
      </c>
      <c r="BK6" s="350">
        <v>3</v>
      </c>
      <c r="BL6" s="25"/>
      <c r="BM6" s="25"/>
      <c r="BN6" s="25"/>
      <c r="BO6" s="167"/>
      <c r="BP6" s="167"/>
      <c r="BQ6" s="118"/>
    </row>
    <row r="7" spans="1:69" s="8" customFormat="1" ht="21" customHeight="1" x14ac:dyDescent="0.25">
      <c r="A7" s="509"/>
      <c r="B7" s="570"/>
      <c r="C7" s="576"/>
      <c r="D7" s="534"/>
      <c r="E7" s="316"/>
      <c r="F7" s="316"/>
      <c r="G7" s="315"/>
      <c r="H7" s="315"/>
      <c r="I7" s="315"/>
      <c r="J7" s="552"/>
      <c r="K7" s="402"/>
      <c r="L7" s="317" t="s">
        <v>17</v>
      </c>
      <c r="M7" s="237">
        <v>31.707317073170731</v>
      </c>
      <c r="N7" s="237">
        <v>18.918918918918919</v>
      </c>
      <c r="O7" s="237">
        <v>10.204081632653061</v>
      </c>
      <c r="P7" s="237">
        <v>13.636363636363635</v>
      </c>
      <c r="Q7" s="237">
        <v>11.76470588235294</v>
      </c>
      <c r="R7" s="237">
        <v>15.151515151515152</v>
      </c>
      <c r="S7" s="237">
        <v>11.111111111111111</v>
      </c>
      <c r="T7" s="237">
        <v>7.4074074074074066</v>
      </c>
      <c r="U7" s="237">
        <v>23.52941176470588</v>
      </c>
      <c r="V7" s="237">
        <v>20.689655172413794</v>
      </c>
      <c r="W7" s="237">
        <v>23.255813953488371</v>
      </c>
      <c r="X7" s="237">
        <v>37.5</v>
      </c>
      <c r="Y7" s="237">
        <v>19.444444444444446</v>
      </c>
      <c r="Z7" s="237">
        <v>18.181818181818183</v>
      </c>
      <c r="AA7" s="237">
        <v>25</v>
      </c>
      <c r="AB7" s="237">
        <v>26.47058823529412</v>
      </c>
      <c r="AC7" s="237">
        <v>3.225806451612903</v>
      </c>
      <c r="AD7" s="237">
        <v>17.948717948717949</v>
      </c>
      <c r="AE7" s="237">
        <v>16.666666666666664</v>
      </c>
      <c r="AF7" s="237">
        <v>20.833333333333336</v>
      </c>
      <c r="AG7" s="237">
        <v>26.666666666666668</v>
      </c>
      <c r="AH7" s="237">
        <v>10.344827586206897</v>
      </c>
      <c r="AI7" s="237">
        <v>27.27272727272727</v>
      </c>
      <c r="AJ7" s="237">
        <v>25.925925925925924</v>
      </c>
      <c r="AK7" s="237">
        <v>14.583333333333334</v>
      </c>
      <c r="AL7" s="237">
        <v>31.818181818181817</v>
      </c>
      <c r="AM7" s="237">
        <v>16.363636363636363</v>
      </c>
      <c r="AN7" s="237">
        <v>16.666666666666664</v>
      </c>
      <c r="AO7" s="237">
        <v>2.7027027027027026</v>
      </c>
      <c r="AP7" s="237">
        <v>9.67741935483871</v>
      </c>
      <c r="AQ7" s="237">
        <v>13.043478260869565</v>
      </c>
      <c r="AR7" s="237">
        <v>15.384615384615385</v>
      </c>
      <c r="AS7" s="237">
        <v>14.545454545454545</v>
      </c>
      <c r="AT7" s="237">
        <v>23.52941176470588</v>
      </c>
      <c r="AU7" s="237">
        <v>13.888888888888889</v>
      </c>
      <c r="AV7" s="237">
        <v>22.535211267605636</v>
      </c>
      <c r="AW7" s="237">
        <v>8.695652173913043</v>
      </c>
      <c r="AX7" s="237">
        <v>16.129032258064516</v>
      </c>
      <c r="AY7" s="237">
        <v>37.037037037037038</v>
      </c>
      <c r="AZ7" s="237">
        <v>38.095238095238095</v>
      </c>
      <c r="BA7" s="237">
        <v>8.3333333333333321</v>
      </c>
      <c r="BB7" s="237">
        <v>12.820512820512819</v>
      </c>
      <c r="BC7" s="237">
        <v>28.571428571428569</v>
      </c>
      <c r="BD7" s="237">
        <v>14.285714285714285</v>
      </c>
      <c r="BE7" s="237">
        <v>16.129032258064516</v>
      </c>
      <c r="BF7" s="237">
        <v>4.6511627906976747</v>
      </c>
      <c r="BG7" s="237">
        <v>20.454545454545457</v>
      </c>
      <c r="BH7" s="237">
        <v>11.76470588235294</v>
      </c>
      <c r="BI7" s="237">
        <v>17.948717948717949</v>
      </c>
      <c r="BJ7" s="237">
        <v>21.052631578947366</v>
      </c>
      <c r="BK7" s="237">
        <v>26.086956521739129</v>
      </c>
      <c r="BL7" s="25"/>
      <c r="BM7" s="25"/>
      <c r="BN7" s="25"/>
      <c r="BO7" s="167"/>
      <c r="BP7" s="167">
        <v>17.600000000000001</v>
      </c>
      <c r="BQ7" s="118">
        <v>17.399999999999999</v>
      </c>
    </row>
    <row r="8" spans="1:69" s="8" customFormat="1" ht="25.5" customHeight="1" x14ac:dyDescent="0.25">
      <c r="A8" s="509"/>
      <c r="B8" s="570"/>
      <c r="C8" s="576"/>
      <c r="D8" s="533" t="s">
        <v>262</v>
      </c>
      <c r="E8" s="542" t="s">
        <v>62</v>
      </c>
      <c r="F8" s="542" t="s">
        <v>162</v>
      </c>
      <c r="G8" s="524" t="s">
        <v>15</v>
      </c>
      <c r="H8" s="524" t="s">
        <v>15</v>
      </c>
      <c r="I8" s="577" t="s">
        <v>15</v>
      </c>
      <c r="J8" s="508" t="s">
        <v>193</v>
      </c>
      <c r="K8" s="508" t="s">
        <v>261</v>
      </c>
      <c r="L8" s="351" t="s">
        <v>16</v>
      </c>
      <c r="M8" s="338">
        <v>3</v>
      </c>
      <c r="N8" s="338">
        <v>3</v>
      </c>
      <c r="O8" s="338">
        <v>2</v>
      </c>
      <c r="P8" s="338">
        <v>3</v>
      </c>
      <c r="Q8" s="338">
        <v>3</v>
      </c>
      <c r="R8" s="338">
        <v>3</v>
      </c>
      <c r="S8" s="338">
        <v>3</v>
      </c>
      <c r="T8" s="338">
        <v>2</v>
      </c>
      <c r="U8" s="338">
        <v>3</v>
      </c>
      <c r="V8" s="338">
        <v>3</v>
      </c>
      <c r="W8" s="338">
        <v>3</v>
      </c>
      <c r="X8" s="338">
        <v>3</v>
      </c>
      <c r="Y8" s="338">
        <v>3</v>
      </c>
      <c r="Z8" s="338">
        <v>3</v>
      </c>
      <c r="AA8" s="338">
        <v>3</v>
      </c>
      <c r="AB8" s="338">
        <v>3</v>
      </c>
      <c r="AC8" s="338">
        <v>2</v>
      </c>
      <c r="AD8" s="338">
        <v>3</v>
      </c>
      <c r="AE8" s="338">
        <v>3</v>
      </c>
      <c r="AF8" s="338">
        <v>3</v>
      </c>
      <c r="AG8" s="338">
        <v>3</v>
      </c>
      <c r="AH8" s="338">
        <v>2</v>
      </c>
      <c r="AI8" s="338">
        <v>3</v>
      </c>
      <c r="AJ8" s="338">
        <v>3</v>
      </c>
      <c r="AK8" s="338">
        <v>3</v>
      </c>
      <c r="AL8" s="338">
        <v>3</v>
      </c>
      <c r="AM8" s="338">
        <v>3</v>
      </c>
      <c r="AN8" s="338">
        <v>3</v>
      </c>
      <c r="AO8" s="338">
        <v>2</v>
      </c>
      <c r="AP8" s="338">
        <v>3</v>
      </c>
      <c r="AQ8" s="338">
        <v>3</v>
      </c>
      <c r="AR8" s="338">
        <v>3</v>
      </c>
      <c r="AS8" s="338">
        <v>3</v>
      </c>
      <c r="AT8" s="338">
        <v>3</v>
      </c>
      <c r="AU8" s="338">
        <v>2</v>
      </c>
      <c r="AV8" s="338">
        <v>3</v>
      </c>
      <c r="AW8" s="338">
        <v>2</v>
      </c>
      <c r="AX8" s="338">
        <v>3</v>
      </c>
      <c r="AY8" s="338">
        <v>3</v>
      </c>
      <c r="AZ8" s="338">
        <v>3</v>
      </c>
      <c r="BA8" s="338">
        <v>3</v>
      </c>
      <c r="BB8" s="338">
        <v>3</v>
      </c>
      <c r="BC8" s="338">
        <v>3</v>
      </c>
      <c r="BD8" s="338">
        <v>3</v>
      </c>
      <c r="BE8" s="338">
        <v>3</v>
      </c>
      <c r="BF8" s="338">
        <v>2</v>
      </c>
      <c r="BG8" s="338">
        <v>3</v>
      </c>
      <c r="BH8" s="338">
        <v>3</v>
      </c>
      <c r="BI8" s="338">
        <v>3</v>
      </c>
      <c r="BJ8" s="338">
        <v>3</v>
      </c>
      <c r="BK8" s="338">
        <v>3</v>
      </c>
      <c r="BL8" s="24"/>
      <c r="BM8" s="24"/>
      <c r="BN8" s="24"/>
      <c r="BO8" s="168"/>
      <c r="BP8" s="168"/>
      <c r="BQ8" s="119"/>
    </row>
    <row r="9" spans="1:69" s="8" customFormat="1" ht="27" customHeight="1" thickBot="1" x14ac:dyDescent="0.3">
      <c r="A9" s="509"/>
      <c r="B9" s="570"/>
      <c r="C9" s="406"/>
      <c r="D9" s="535"/>
      <c r="E9" s="532"/>
      <c r="F9" s="532"/>
      <c r="G9" s="408"/>
      <c r="H9" s="408"/>
      <c r="I9" s="408"/>
      <c r="J9" s="552"/>
      <c r="K9" s="402"/>
      <c r="L9" s="213" t="s">
        <v>17</v>
      </c>
      <c r="M9" s="237">
        <v>36.585365853658537</v>
      </c>
      <c r="N9" s="237">
        <v>27.027027027027028</v>
      </c>
      <c r="O9" s="237">
        <v>12.244897959183673</v>
      </c>
      <c r="P9" s="237">
        <v>20.454545454545457</v>
      </c>
      <c r="Q9" s="237">
        <v>29.411764705882355</v>
      </c>
      <c r="R9" s="237">
        <v>21.212121212121211</v>
      </c>
      <c r="S9" s="237">
        <v>17.777777777777779</v>
      </c>
      <c r="T9" s="237">
        <v>9.2592592592592595</v>
      </c>
      <c r="U9" s="237">
        <v>29.411764705882355</v>
      </c>
      <c r="V9" s="237">
        <v>34.482758620689658</v>
      </c>
      <c r="W9" s="237">
        <v>30.232558139534881</v>
      </c>
      <c r="X9" s="237">
        <v>46.875</v>
      </c>
      <c r="Y9" s="237">
        <v>38.888888888888893</v>
      </c>
      <c r="Z9" s="237">
        <v>33.333333333333329</v>
      </c>
      <c r="AA9" s="237">
        <v>32.5</v>
      </c>
      <c r="AB9" s="237">
        <v>35.294117647058826</v>
      </c>
      <c r="AC9" s="237">
        <v>3.225806451612903</v>
      </c>
      <c r="AD9" s="237">
        <v>25.641025641025639</v>
      </c>
      <c r="AE9" s="237">
        <v>31.25</v>
      </c>
      <c r="AF9" s="237">
        <v>25</v>
      </c>
      <c r="AG9" s="237">
        <v>26.666666666666668</v>
      </c>
      <c r="AH9" s="237">
        <v>13.793103448275861</v>
      </c>
      <c r="AI9" s="237">
        <v>27.27272727272727</v>
      </c>
      <c r="AJ9" s="237">
        <v>37.037037037037038</v>
      </c>
      <c r="AK9" s="237">
        <v>20.833333333333336</v>
      </c>
      <c r="AL9" s="237">
        <v>36.363636363636367</v>
      </c>
      <c r="AM9" s="237">
        <v>18.181818181818183</v>
      </c>
      <c r="AN9" s="237">
        <v>23.333333333333332</v>
      </c>
      <c r="AO9" s="237">
        <v>8.1081081081081088</v>
      </c>
      <c r="AP9" s="237">
        <v>16.129032258064516</v>
      </c>
      <c r="AQ9" s="237">
        <v>26.086956521739129</v>
      </c>
      <c r="AR9" s="237">
        <v>17.948717948717949</v>
      </c>
      <c r="AS9" s="237">
        <v>23.636363636363637</v>
      </c>
      <c r="AT9" s="237">
        <v>23.52941176470588</v>
      </c>
      <c r="AU9" s="237">
        <v>13.888888888888889</v>
      </c>
      <c r="AV9" s="237">
        <v>36.619718309859159</v>
      </c>
      <c r="AW9" s="237">
        <v>8.695652173913043</v>
      </c>
      <c r="AX9" s="237">
        <v>22.58064516129032</v>
      </c>
      <c r="AY9" s="237">
        <v>48.148148148148145</v>
      </c>
      <c r="AZ9" s="237">
        <v>52.380952380952387</v>
      </c>
      <c r="BA9" s="237">
        <v>16.666666666666664</v>
      </c>
      <c r="BB9" s="237">
        <v>23.076923076923077</v>
      </c>
      <c r="BC9" s="237">
        <v>28.571428571428569</v>
      </c>
      <c r="BD9" s="237">
        <v>23.809523809523807</v>
      </c>
      <c r="BE9" s="237">
        <v>19.35483870967742</v>
      </c>
      <c r="BF9" s="237">
        <v>9.3023255813953494</v>
      </c>
      <c r="BG9" s="237">
        <v>29.545454545454547</v>
      </c>
      <c r="BH9" s="237">
        <v>17.647058823529413</v>
      </c>
      <c r="BI9" s="237">
        <v>20.512820512820511</v>
      </c>
      <c r="BJ9" s="237">
        <v>26.315789473684209</v>
      </c>
      <c r="BK9" s="237">
        <v>26.086956521739129</v>
      </c>
      <c r="BL9" s="152"/>
      <c r="BM9" s="28"/>
      <c r="BN9" s="28"/>
      <c r="BO9" s="169">
        <v>15.444191343963553</v>
      </c>
      <c r="BP9" s="169">
        <v>27.7</v>
      </c>
      <c r="BQ9" s="104">
        <v>24.1</v>
      </c>
    </row>
    <row r="10" spans="1:69" s="8" customFormat="1" ht="72" customHeight="1" x14ac:dyDescent="0.25">
      <c r="A10" s="509"/>
      <c r="B10" s="570"/>
      <c r="C10" s="528" t="s">
        <v>64</v>
      </c>
      <c r="D10" s="533" t="s">
        <v>227</v>
      </c>
      <c r="E10" s="542" t="s">
        <v>65</v>
      </c>
      <c r="F10" s="542" t="s">
        <v>161</v>
      </c>
      <c r="G10" s="524"/>
      <c r="H10" s="524" t="s">
        <v>15</v>
      </c>
      <c r="I10" s="577" t="s">
        <v>15</v>
      </c>
      <c r="J10" s="508" t="s">
        <v>228</v>
      </c>
      <c r="K10" s="508" t="s">
        <v>257</v>
      </c>
      <c r="L10" s="351" t="s">
        <v>16</v>
      </c>
      <c r="M10" s="351">
        <v>0.5</v>
      </c>
      <c r="N10" s="351">
        <v>1.5</v>
      </c>
      <c r="O10" s="351">
        <v>0.5</v>
      </c>
      <c r="P10" s="351">
        <v>0</v>
      </c>
      <c r="Q10" s="351">
        <v>0.5</v>
      </c>
      <c r="R10" s="351">
        <v>0.5</v>
      </c>
      <c r="S10" s="351">
        <v>0.5</v>
      </c>
      <c r="T10" s="351">
        <v>0.5</v>
      </c>
      <c r="U10" s="351">
        <v>0.5</v>
      </c>
      <c r="V10" s="351">
        <v>0.5</v>
      </c>
      <c r="W10" s="351">
        <v>0.5</v>
      </c>
      <c r="X10" s="351">
        <v>1.5</v>
      </c>
      <c r="Y10" s="351">
        <v>0.5</v>
      </c>
      <c r="Z10" s="351">
        <v>0.5</v>
      </c>
      <c r="AA10" s="351">
        <v>0.5</v>
      </c>
      <c r="AB10" s="351">
        <v>1.5</v>
      </c>
      <c r="AC10" s="351">
        <v>0.5</v>
      </c>
      <c r="AD10" s="351">
        <v>1.5</v>
      </c>
      <c r="AE10" s="351">
        <v>0.5</v>
      </c>
      <c r="AF10" s="351">
        <v>0.5</v>
      </c>
      <c r="AG10" s="351">
        <v>1.5</v>
      </c>
      <c r="AH10" s="351">
        <v>0.5</v>
      </c>
      <c r="AI10" s="351">
        <v>0.5</v>
      </c>
      <c r="AJ10" s="351">
        <v>0.5</v>
      </c>
      <c r="AK10" s="351">
        <v>0</v>
      </c>
      <c r="AL10" s="351">
        <v>0.5</v>
      </c>
      <c r="AM10" s="351">
        <v>1.5</v>
      </c>
      <c r="AN10" s="351">
        <v>0.5</v>
      </c>
      <c r="AO10" s="351">
        <v>1.5</v>
      </c>
      <c r="AP10" s="351">
        <v>0.5</v>
      </c>
      <c r="AQ10" s="351">
        <v>0.5</v>
      </c>
      <c r="AR10" s="351">
        <v>1.5</v>
      </c>
      <c r="AS10" s="351">
        <v>0.5</v>
      </c>
      <c r="AT10" s="351">
        <v>0.5</v>
      </c>
      <c r="AU10" s="351">
        <v>1.5</v>
      </c>
      <c r="AV10" s="351">
        <v>0.5</v>
      </c>
      <c r="AW10" s="351">
        <v>1.5</v>
      </c>
      <c r="AX10" s="351">
        <v>0.5</v>
      </c>
      <c r="AY10" s="351">
        <v>0</v>
      </c>
      <c r="AZ10" s="351">
        <v>0</v>
      </c>
      <c r="BA10" s="351">
        <v>0</v>
      </c>
      <c r="BB10" s="351">
        <v>1.5</v>
      </c>
      <c r="BC10" s="351">
        <v>1.5</v>
      </c>
      <c r="BD10" s="351">
        <v>0.5</v>
      </c>
      <c r="BE10" s="351">
        <v>1.5</v>
      </c>
      <c r="BF10" s="351">
        <v>0.5</v>
      </c>
      <c r="BG10" s="351">
        <v>1.5</v>
      </c>
      <c r="BH10" s="351">
        <v>0.5</v>
      </c>
      <c r="BI10" s="351">
        <v>0.5</v>
      </c>
      <c r="BJ10" s="351">
        <v>0.5</v>
      </c>
      <c r="BK10" s="351">
        <v>0.5</v>
      </c>
      <c r="BL10" s="28"/>
      <c r="BM10" s="28"/>
      <c r="BN10" s="28"/>
      <c r="BO10" s="168"/>
      <c r="BP10" s="168"/>
      <c r="BQ10" s="119"/>
    </row>
    <row r="11" spans="1:69" s="8" customFormat="1" ht="32.25" customHeight="1" thickBot="1" x14ac:dyDescent="0.3">
      <c r="A11" s="509"/>
      <c r="B11" s="570"/>
      <c r="C11" s="406"/>
      <c r="D11" s="535"/>
      <c r="E11" s="532"/>
      <c r="F11" s="532"/>
      <c r="G11" s="563"/>
      <c r="H11" s="563"/>
      <c r="I11" s="633"/>
      <c r="J11" s="552"/>
      <c r="K11" s="402"/>
      <c r="L11" s="213" t="s">
        <v>17</v>
      </c>
      <c r="M11" s="15">
        <v>25</v>
      </c>
      <c r="N11" s="15">
        <v>100</v>
      </c>
      <c r="O11" s="15">
        <v>25</v>
      </c>
      <c r="P11" s="15">
        <v>0</v>
      </c>
      <c r="Q11" s="15">
        <v>50</v>
      </c>
      <c r="R11" s="15">
        <v>33.333333333333329</v>
      </c>
      <c r="S11" s="15">
        <v>50</v>
      </c>
      <c r="T11" s="15">
        <v>50</v>
      </c>
      <c r="U11" s="15">
        <v>50</v>
      </c>
      <c r="V11" s="15">
        <v>33.333333333333329</v>
      </c>
      <c r="W11" s="26">
        <v>33.333333333333329</v>
      </c>
      <c r="X11" s="26">
        <v>100</v>
      </c>
      <c r="Y11" s="26">
        <v>33.333333333333329</v>
      </c>
      <c r="Z11" s="26">
        <v>50</v>
      </c>
      <c r="AA11" s="26">
        <v>50</v>
      </c>
      <c r="AB11" s="26">
        <v>100</v>
      </c>
      <c r="AC11" s="26">
        <v>33.333333333333329</v>
      </c>
      <c r="AD11" s="26">
        <v>100</v>
      </c>
      <c r="AE11" s="26">
        <v>25</v>
      </c>
      <c r="AF11" s="26">
        <v>50</v>
      </c>
      <c r="AG11" s="26">
        <v>100</v>
      </c>
      <c r="AH11" s="26">
        <v>33.333333333333329</v>
      </c>
      <c r="AI11" s="26">
        <v>33.333333333333329</v>
      </c>
      <c r="AJ11" s="26">
        <v>20</v>
      </c>
      <c r="AK11" s="26">
        <v>0</v>
      </c>
      <c r="AL11" s="26">
        <v>50</v>
      </c>
      <c r="AM11" s="26">
        <v>100</v>
      </c>
      <c r="AN11" s="26">
        <v>25</v>
      </c>
      <c r="AO11" s="26">
        <v>100</v>
      </c>
      <c r="AP11" s="26">
        <v>25</v>
      </c>
      <c r="AQ11" s="26">
        <v>50</v>
      </c>
      <c r="AR11" s="26">
        <v>100</v>
      </c>
      <c r="AS11" s="26">
        <v>50</v>
      </c>
      <c r="AT11" s="26">
        <v>50</v>
      </c>
      <c r="AU11" s="26">
        <v>100</v>
      </c>
      <c r="AV11" s="27">
        <v>16.666666666666664</v>
      </c>
      <c r="AW11" s="26">
        <v>100</v>
      </c>
      <c r="AX11" s="26">
        <v>50</v>
      </c>
      <c r="AY11" s="26">
        <v>0</v>
      </c>
      <c r="AZ11" s="26">
        <v>0</v>
      </c>
      <c r="BA11" s="26">
        <v>0</v>
      </c>
      <c r="BB11" s="26">
        <v>100</v>
      </c>
      <c r="BC11" s="26">
        <v>100</v>
      </c>
      <c r="BD11" s="26">
        <v>33.333333333333329</v>
      </c>
      <c r="BE11" s="26">
        <v>100</v>
      </c>
      <c r="BF11" s="26">
        <v>50</v>
      </c>
      <c r="BG11" s="26">
        <v>100</v>
      </c>
      <c r="BH11" s="26">
        <v>33.333333333333329</v>
      </c>
      <c r="BI11" s="26">
        <v>50</v>
      </c>
      <c r="BJ11" s="26">
        <v>50</v>
      </c>
      <c r="BK11" s="26">
        <v>50</v>
      </c>
      <c r="BL11" s="24"/>
      <c r="BM11" s="28"/>
      <c r="BN11" s="28"/>
      <c r="BO11" s="170">
        <v>54.961832061068705</v>
      </c>
      <c r="BP11" s="170">
        <v>48.1</v>
      </c>
      <c r="BQ11" s="105">
        <v>46.7</v>
      </c>
    </row>
    <row r="12" spans="1:69" s="8" customFormat="1" x14ac:dyDescent="0.25">
      <c r="A12" s="509"/>
      <c r="B12" s="571"/>
      <c r="C12" s="528" t="s">
        <v>258</v>
      </c>
      <c r="D12" s="533" t="s">
        <v>66</v>
      </c>
      <c r="E12" s="553" t="s">
        <v>14</v>
      </c>
      <c r="F12" s="553" t="s">
        <v>161</v>
      </c>
      <c r="G12" s="524"/>
      <c r="H12" s="524" t="s">
        <v>15</v>
      </c>
      <c r="I12" s="577" t="s">
        <v>15</v>
      </c>
      <c r="J12" s="524" t="s">
        <v>269</v>
      </c>
      <c r="K12" s="508" t="s">
        <v>257</v>
      </c>
      <c r="L12" s="351" t="s">
        <v>16</v>
      </c>
      <c r="M12" s="338">
        <v>3</v>
      </c>
      <c r="N12" s="338">
        <v>3</v>
      </c>
      <c r="O12" s="338">
        <v>3</v>
      </c>
      <c r="P12" s="338">
        <v>3</v>
      </c>
      <c r="Q12" s="338">
        <v>3</v>
      </c>
      <c r="R12" s="338">
        <v>3</v>
      </c>
      <c r="S12" s="338">
        <v>3</v>
      </c>
      <c r="T12" s="338">
        <v>1</v>
      </c>
      <c r="U12" s="338">
        <v>2</v>
      </c>
      <c r="V12" s="338">
        <v>3</v>
      </c>
      <c r="W12" s="338">
        <v>3</v>
      </c>
      <c r="X12" s="338">
        <v>3</v>
      </c>
      <c r="Y12" s="338">
        <v>2</v>
      </c>
      <c r="Z12" s="338">
        <v>3</v>
      </c>
      <c r="AA12" s="338">
        <v>3</v>
      </c>
      <c r="AB12" s="338">
        <v>3</v>
      </c>
      <c r="AC12" s="338">
        <v>3</v>
      </c>
      <c r="AD12" s="338">
        <v>2</v>
      </c>
      <c r="AE12" s="338">
        <v>3</v>
      </c>
      <c r="AF12" s="338">
        <v>2</v>
      </c>
      <c r="AG12" s="338">
        <v>3</v>
      </c>
      <c r="AH12" s="338">
        <v>3</v>
      </c>
      <c r="AI12" s="338">
        <v>3</v>
      </c>
      <c r="AJ12" s="338">
        <v>3</v>
      </c>
      <c r="AK12" s="338">
        <v>3</v>
      </c>
      <c r="AL12" s="338">
        <v>2</v>
      </c>
      <c r="AM12" s="338">
        <v>2</v>
      </c>
      <c r="AN12" s="338">
        <v>2</v>
      </c>
      <c r="AO12" s="338">
        <v>2</v>
      </c>
      <c r="AP12" s="338">
        <v>2</v>
      </c>
      <c r="AQ12" s="338">
        <v>3</v>
      </c>
      <c r="AR12" s="338">
        <v>2</v>
      </c>
      <c r="AS12" s="338">
        <v>2</v>
      </c>
      <c r="AT12" s="338">
        <v>3</v>
      </c>
      <c r="AU12" s="338">
        <v>2</v>
      </c>
      <c r="AV12" s="338">
        <v>1</v>
      </c>
      <c r="AW12" s="338">
        <v>3</v>
      </c>
      <c r="AX12" s="338">
        <v>3</v>
      </c>
      <c r="AY12" s="338">
        <v>3</v>
      </c>
      <c r="AZ12" s="338">
        <v>3</v>
      </c>
      <c r="BA12" s="338">
        <v>2</v>
      </c>
      <c r="BB12" s="338">
        <v>3</v>
      </c>
      <c r="BC12" s="338">
        <v>2</v>
      </c>
      <c r="BD12" s="338">
        <v>3</v>
      </c>
      <c r="BE12" s="338">
        <v>3</v>
      </c>
      <c r="BF12" s="338">
        <v>3</v>
      </c>
      <c r="BG12" s="338">
        <v>3</v>
      </c>
      <c r="BH12" s="338">
        <v>2</v>
      </c>
      <c r="BI12" s="338">
        <v>2</v>
      </c>
      <c r="BJ12" s="338">
        <v>3</v>
      </c>
      <c r="BK12" s="338">
        <v>3</v>
      </c>
      <c r="BL12" s="24"/>
      <c r="BM12" s="28"/>
      <c r="BN12" s="30"/>
      <c r="BO12" s="168"/>
      <c r="BP12" s="168"/>
      <c r="BQ12" s="119"/>
    </row>
    <row r="13" spans="1:69" s="8" customFormat="1" ht="37.5" customHeight="1" thickBot="1" x14ac:dyDescent="0.3">
      <c r="A13" s="509"/>
      <c r="B13" s="572"/>
      <c r="C13" s="573"/>
      <c r="D13" s="556"/>
      <c r="E13" s="437"/>
      <c r="F13" s="555"/>
      <c r="G13" s="563"/>
      <c r="H13" s="563"/>
      <c r="I13" s="633"/>
      <c r="J13" s="563"/>
      <c r="K13" s="402"/>
      <c r="L13" s="213" t="s">
        <v>17</v>
      </c>
      <c r="M13" s="27">
        <v>22.58064516129032</v>
      </c>
      <c r="N13" s="27">
        <v>26.530612244897959</v>
      </c>
      <c r="O13" s="27">
        <v>23.611111111111111</v>
      </c>
      <c r="P13" s="27">
        <v>28.571428571428569</v>
      </c>
      <c r="Q13" s="27">
        <v>42.222222222222221</v>
      </c>
      <c r="R13" s="27">
        <v>41.860465116279073</v>
      </c>
      <c r="S13" s="27">
        <v>23.333333333333332</v>
      </c>
      <c r="T13" s="27">
        <v>8.2191780821917799</v>
      </c>
      <c r="U13" s="27">
        <v>12.5</v>
      </c>
      <c r="V13" s="27">
        <v>23.52941176470588</v>
      </c>
      <c r="W13" s="27">
        <v>28.8135593220339</v>
      </c>
      <c r="X13" s="27">
        <v>44.680851063829785</v>
      </c>
      <c r="Y13" s="27">
        <v>18</v>
      </c>
      <c r="Z13" s="27">
        <v>21.739130434782609</v>
      </c>
      <c r="AA13" s="27">
        <v>21.818181818181817</v>
      </c>
      <c r="AB13" s="27">
        <v>20.408163265306122</v>
      </c>
      <c r="AC13" s="27">
        <v>20.238095238095237</v>
      </c>
      <c r="AD13" s="27">
        <v>17.592592592592592</v>
      </c>
      <c r="AE13" s="27">
        <v>24.285714285714285</v>
      </c>
      <c r="AF13" s="27">
        <v>16.216216216216218</v>
      </c>
      <c r="AG13" s="27">
        <v>22.727272727272727</v>
      </c>
      <c r="AH13" s="27">
        <v>23.684210526315788</v>
      </c>
      <c r="AI13" s="27">
        <v>21.276595744680851</v>
      </c>
      <c r="AJ13" s="27">
        <v>25.581395348837212</v>
      </c>
      <c r="AK13" s="27">
        <v>36.619718309859159</v>
      </c>
      <c r="AL13" s="27">
        <v>14.705882352941178</v>
      </c>
      <c r="AM13" s="27">
        <v>12.5</v>
      </c>
      <c r="AN13" s="27">
        <v>16.049382716049383</v>
      </c>
      <c r="AO13" s="27">
        <v>20</v>
      </c>
      <c r="AP13" s="27">
        <v>13.580246913580247</v>
      </c>
      <c r="AQ13" s="27">
        <v>32.5</v>
      </c>
      <c r="AR13" s="27">
        <v>16.981132075471699</v>
      </c>
      <c r="AS13" s="27">
        <v>18.75</v>
      </c>
      <c r="AT13" s="27">
        <v>25</v>
      </c>
      <c r="AU13" s="27">
        <v>16.666666666666664</v>
      </c>
      <c r="AV13" s="27">
        <v>6.5217391304347823</v>
      </c>
      <c r="AW13" s="27">
        <v>38.235294117647058</v>
      </c>
      <c r="AX13" s="27">
        <v>36.84210526315789</v>
      </c>
      <c r="AY13" s="27">
        <v>21.052631578947366</v>
      </c>
      <c r="AZ13" s="27">
        <v>37.837837837837839</v>
      </c>
      <c r="BA13" s="27">
        <v>20</v>
      </c>
      <c r="BB13" s="27">
        <v>32.075471698113205</v>
      </c>
      <c r="BC13" s="27">
        <v>16.129032258064516</v>
      </c>
      <c r="BD13" s="27">
        <v>21.428571428571427</v>
      </c>
      <c r="BE13" s="27">
        <v>26.086956521739129</v>
      </c>
      <c r="BF13" s="27">
        <v>17.647058823529413</v>
      </c>
      <c r="BG13" s="27">
        <v>50.909090909090907</v>
      </c>
      <c r="BH13" s="27">
        <v>13.559322033898304</v>
      </c>
      <c r="BI13" s="27">
        <v>14.000000000000002</v>
      </c>
      <c r="BJ13" s="27">
        <v>26.785714285714285</v>
      </c>
      <c r="BK13" s="27">
        <v>24.324324324324326</v>
      </c>
      <c r="BL13" s="152">
        <v>32.239583333333336</v>
      </c>
      <c r="BM13" s="28"/>
      <c r="BN13" s="28"/>
      <c r="BO13" s="169">
        <v>33.712984054669704</v>
      </c>
      <c r="BP13" s="169">
        <v>32.200000000000003</v>
      </c>
      <c r="BQ13" s="104">
        <v>22.7</v>
      </c>
    </row>
    <row r="14" spans="1:69" s="8" customFormat="1" ht="15.75" customHeight="1" x14ac:dyDescent="0.25">
      <c r="A14" s="509"/>
      <c r="B14" s="569" t="s">
        <v>236</v>
      </c>
      <c r="C14" s="528" t="s">
        <v>229</v>
      </c>
      <c r="D14" s="533" t="s">
        <v>230</v>
      </c>
      <c r="E14" s="553" t="s">
        <v>14</v>
      </c>
      <c r="F14" s="553" t="s">
        <v>161</v>
      </c>
      <c r="G14" s="524"/>
      <c r="H14" s="524" t="s">
        <v>15</v>
      </c>
      <c r="I14" s="524" t="s">
        <v>15</v>
      </c>
      <c r="J14" s="524" t="s">
        <v>231</v>
      </c>
      <c r="K14" s="508" t="s">
        <v>257</v>
      </c>
      <c r="L14" s="351" t="s">
        <v>16</v>
      </c>
      <c r="M14" s="351">
        <v>1</v>
      </c>
      <c r="N14" s="351">
        <v>0</v>
      </c>
      <c r="O14" s="351">
        <v>1</v>
      </c>
      <c r="P14" s="351">
        <v>1</v>
      </c>
      <c r="Q14" s="351">
        <v>0</v>
      </c>
      <c r="R14" s="351">
        <v>2</v>
      </c>
      <c r="S14" s="351">
        <v>0</v>
      </c>
      <c r="T14" s="351">
        <v>0</v>
      </c>
      <c r="U14" s="351">
        <v>0</v>
      </c>
      <c r="V14" s="351">
        <v>0</v>
      </c>
      <c r="W14" s="351">
        <v>1</v>
      </c>
      <c r="X14" s="351">
        <v>0</v>
      </c>
      <c r="Y14" s="351">
        <v>0</v>
      </c>
      <c r="Z14" s="351">
        <v>0</v>
      </c>
      <c r="AA14" s="351">
        <v>1</v>
      </c>
      <c r="AB14" s="351">
        <v>1</v>
      </c>
      <c r="AC14" s="351">
        <v>1</v>
      </c>
      <c r="AD14" s="351">
        <v>1</v>
      </c>
      <c r="AE14" s="351">
        <v>1</v>
      </c>
      <c r="AF14" s="351">
        <v>2</v>
      </c>
      <c r="AG14" s="351">
        <v>0</v>
      </c>
      <c r="AH14" s="351">
        <v>1</v>
      </c>
      <c r="AI14" s="351">
        <v>0</v>
      </c>
      <c r="AJ14" s="351">
        <v>1</v>
      </c>
      <c r="AK14" s="351">
        <v>1</v>
      </c>
      <c r="AL14" s="351">
        <v>1</v>
      </c>
      <c r="AM14" s="351">
        <v>2</v>
      </c>
      <c r="AN14" s="351">
        <v>0</v>
      </c>
      <c r="AO14" s="351">
        <v>0</v>
      </c>
      <c r="AP14" s="351">
        <v>2</v>
      </c>
      <c r="AQ14" s="351">
        <v>0</v>
      </c>
      <c r="AR14" s="351">
        <v>0</v>
      </c>
      <c r="AS14" s="351">
        <v>0</v>
      </c>
      <c r="AT14" s="351">
        <v>0</v>
      </c>
      <c r="AU14" s="351">
        <v>0</v>
      </c>
      <c r="AV14" s="351">
        <v>0</v>
      </c>
      <c r="AW14" s="351">
        <v>1</v>
      </c>
      <c r="AX14" s="351">
        <v>0</v>
      </c>
      <c r="AY14" s="351">
        <v>0</v>
      </c>
      <c r="AZ14" s="351">
        <v>0</v>
      </c>
      <c r="BA14" s="351">
        <v>0</v>
      </c>
      <c r="BB14" s="351">
        <v>0</v>
      </c>
      <c r="BC14" s="351">
        <v>0</v>
      </c>
      <c r="BD14" s="351">
        <v>1</v>
      </c>
      <c r="BE14" s="351">
        <v>1</v>
      </c>
      <c r="BF14" s="351">
        <v>0</v>
      </c>
      <c r="BG14" s="351">
        <v>2</v>
      </c>
      <c r="BH14" s="351">
        <v>0</v>
      </c>
      <c r="BI14" s="351">
        <v>1</v>
      </c>
      <c r="BJ14" s="351">
        <v>2</v>
      </c>
      <c r="BK14" s="351">
        <v>1</v>
      </c>
      <c r="BL14" s="28"/>
      <c r="BM14" s="28"/>
      <c r="BN14" s="28"/>
      <c r="BO14" s="168"/>
      <c r="BP14" s="168"/>
      <c r="BQ14" s="119"/>
    </row>
    <row r="15" spans="1:69" s="8" customFormat="1" ht="74.25" customHeight="1" thickBot="1" x14ac:dyDescent="0.3">
      <c r="A15" s="509"/>
      <c r="B15" s="570"/>
      <c r="C15" s="530"/>
      <c r="D15" s="535"/>
      <c r="E15" s="437"/>
      <c r="F15" s="555"/>
      <c r="G15" s="408"/>
      <c r="H15" s="408"/>
      <c r="I15" s="408"/>
      <c r="J15" s="408"/>
      <c r="K15" s="402"/>
      <c r="L15" s="213" t="s">
        <v>17</v>
      </c>
      <c r="M15" s="353">
        <v>0.88235294117647056</v>
      </c>
      <c r="N15" s="353">
        <v>0.5</v>
      </c>
      <c r="O15" s="353">
        <v>0.91489361702127658</v>
      </c>
      <c r="P15" s="353">
        <v>0.90476190476190477</v>
      </c>
      <c r="Q15" s="353">
        <v>0.55882352941176472</v>
      </c>
      <c r="R15" s="353">
        <v>1</v>
      </c>
      <c r="S15" s="353">
        <v>0.65</v>
      </c>
      <c r="T15" s="353">
        <v>0.58333333333333337</v>
      </c>
      <c r="U15" s="353">
        <v>0.31818181818181818</v>
      </c>
      <c r="V15" s="353">
        <v>0.65600000000000003</v>
      </c>
      <c r="W15" s="353">
        <v>0.81395348837209303</v>
      </c>
      <c r="X15" s="353">
        <v>0.54166666666666663</v>
      </c>
      <c r="Y15" s="353">
        <v>0.41176470588235292</v>
      </c>
      <c r="Z15" s="353">
        <v>0.5</v>
      </c>
      <c r="AA15" s="353">
        <v>0.9285714285714286</v>
      </c>
      <c r="AB15" s="353">
        <v>0.83870967741935487</v>
      </c>
      <c r="AC15" s="353">
        <v>0.81132075471698117</v>
      </c>
      <c r="AD15" s="353">
        <v>0.81132075471698117</v>
      </c>
      <c r="AE15" s="353">
        <v>0.97727272727272729</v>
      </c>
      <c r="AF15" s="353">
        <v>1</v>
      </c>
      <c r="AG15" s="353">
        <v>0.69230769230769229</v>
      </c>
      <c r="AH15" s="353">
        <v>0.9285714285714286</v>
      </c>
      <c r="AI15" s="353">
        <v>0.53125</v>
      </c>
      <c r="AJ15" s="353">
        <v>0.84615384615384615</v>
      </c>
      <c r="AK15" s="353">
        <v>0.9285714285714286</v>
      </c>
      <c r="AL15" s="353">
        <v>0.8</v>
      </c>
      <c r="AM15" s="353">
        <v>1</v>
      </c>
      <c r="AN15" s="353">
        <v>0.62903225806451613</v>
      </c>
      <c r="AO15" s="353">
        <v>0.43333333333333335</v>
      </c>
      <c r="AP15" s="353">
        <v>1</v>
      </c>
      <c r="AQ15" s="353">
        <v>0.66666666666666663</v>
      </c>
      <c r="AR15" s="353">
        <v>0.68181818181818177</v>
      </c>
      <c r="AS15" s="353">
        <v>0.43636363636363634</v>
      </c>
      <c r="AT15" s="353">
        <v>0.6470588235294118</v>
      </c>
      <c r="AU15" s="353">
        <v>0.53333333333333333</v>
      </c>
      <c r="AV15" s="353">
        <v>0.49484536082474229</v>
      </c>
      <c r="AW15" s="353">
        <v>0.90476190476190477</v>
      </c>
      <c r="AX15" s="353">
        <v>0.58620689655172409</v>
      </c>
      <c r="AY15" s="353">
        <v>0.63636363636363635</v>
      </c>
      <c r="AZ15" s="353">
        <v>0.52173913043478259</v>
      </c>
      <c r="BA15" s="353">
        <v>0.30434782608695654</v>
      </c>
      <c r="BB15" s="353">
        <v>0.69699999999999995</v>
      </c>
      <c r="BC15" s="353">
        <v>0.52173913043478259</v>
      </c>
      <c r="BD15" s="353">
        <v>0.94736842105263153</v>
      </c>
      <c r="BE15" s="353">
        <v>0.8214285714285714</v>
      </c>
      <c r="BF15" s="353">
        <v>0.54054054054054057</v>
      </c>
      <c r="BG15" s="353">
        <v>1</v>
      </c>
      <c r="BH15" s="353">
        <v>0.6</v>
      </c>
      <c r="BI15" s="353">
        <v>0.82352941176470584</v>
      </c>
      <c r="BJ15" s="353">
        <v>1</v>
      </c>
      <c r="BK15" s="353">
        <v>0.72</v>
      </c>
      <c r="BL15" s="33"/>
      <c r="BM15" s="28"/>
      <c r="BN15" s="28"/>
      <c r="BO15" s="168"/>
      <c r="BP15" s="168"/>
      <c r="BQ15" s="119">
        <v>71</v>
      </c>
    </row>
    <row r="16" spans="1:69" s="8" customFormat="1" ht="0.75" customHeight="1" x14ac:dyDescent="0.25">
      <c r="A16" s="509"/>
      <c r="B16" s="570"/>
      <c r="C16" s="528" t="s">
        <v>232</v>
      </c>
      <c r="D16" s="533" t="s">
        <v>101</v>
      </c>
      <c r="E16" s="553" t="s">
        <v>14</v>
      </c>
      <c r="F16" s="553" t="s">
        <v>161</v>
      </c>
      <c r="G16" s="524"/>
      <c r="H16" s="524" t="s">
        <v>15</v>
      </c>
      <c r="I16" s="524" t="s">
        <v>15</v>
      </c>
      <c r="J16" s="524" t="s">
        <v>183</v>
      </c>
      <c r="K16" s="302"/>
      <c r="L16" s="218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31"/>
      <c r="BM16" s="28"/>
      <c r="BN16" s="28"/>
      <c r="BO16" s="168"/>
      <c r="BP16" s="168"/>
      <c r="BQ16" s="119"/>
    </row>
    <row r="17" spans="1:69" s="8" customFormat="1" ht="37.5" customHeight="1" x14ac:dyDescent="0.25">
      <c r="A17" s="509"/>
      <c r="B17" s="570"/>
      <c r="C17" s="529"/>
      <c r="D17" s="535"/>
      <c r="E17" s="554"/>
      <c r="F17" s="554"/>
      <c r="G17" s="525"/>
      <c r="H17" s="525"/>
      <c r="I17" s="525"/>
      <c r="J17" s="525"/>
      <c r="K17" s="508" t="s">
        <v>257</v>
      </c>
      <c r="L17" s="213" t="s">
        <v>17</v>
      </c>
      <c r="M17" s="27">
        <v>9.8061224489795915</v>
      </c>
      <c r="N17" s="27">
        <v>5.6545454545454543</v>
      </c>
      <c r="O17" s="27">
        <v>9.0476190476190474</v>
      </c>
      <c r="P17" s="27">
        <v>7.1134751773049647</v>
      </c>
      <c r="Q17" s="27">
        <v>10.5</v>
      </c>
      <c r="R17" s="27">
        <v>8.5121951219512191</v>
      </c>
      <c r="S17" s="27">
        <v>10.130434782608695</v>
      </c>
      <c r="T17" s="27">
        <v>10.110091743119266</v>
      </c>
      <c r="U17" s="27">
        <v>8.8333333333333339</v>
      </c>
      <c r="V17" s="27">
        <v>10.846153846153847</v>
      </c>
      <c r="W17" s="27">
        <v>9.96875</v>
      </c>
      <c r="X17" s="27">
        <v>7.7931034482758621</v>
      </c>
      <c r="Y17" s="27">
        <v>8.591549295774648</v>
      </c>
      <c r="Z17" s="27">
        <v>8.6329113924050631</v>
      </c>
      <c r="AA17" s="27">
        <v>7.2314814814814818</v>
      </c>
      <c r="AB17" s="27">
        <v>7.913978494623656</v>
      </c>
      <c r="AC17" s="27">
        <v>3.5017667844522968</v>
      </c>
      <c r="AD17" s="27">
        <v>10.644444444444444</v>
      </c>
      <c r="AE17" s="27">
        <v>7.3129251700680271</v>
      </c>
      <c r="AF17" s="27">
        <v>11.948717948717949</v>
      </c>
      <c r="AG17" s="27">
        <v>7.8292682926829267</v>
      </c>
      <c r="AH17" s="27">
        <v>8.2179487179487172</v>
      </c>
      <c r="AI17" s="27">
        <v>7.3488372093023253</v>
      </c>
      <c r="AJ17" s="27">
        <v>3.3967391304347827</v>
      </c>
      <c r="AK17" s="27">
        <v>4.7322404371584703</v>
      </c>
      <c r="AL17" s="27">
        <v>7.081967213114754</v>
      </c>
      <c r="AM17" s="27">
        <v>5.7262569832402237</v>
      </c>
      <c r="AN17" s="27">
        <v>6.4869109947643979</v>
      </c>
      <c r="AO17" s="27">
        <v>9.2527472527472536</v>
      </c>
      <c r="AP17" s="27">
        <v>9.1521739130434785</v>
      </c>
      <c r="AQ17" s="27">
        <v>10.055555555555555</v>
      </c>
      <c r="AR17" s="27">
        <v>10.316455696202532</v>
      </c>
      <c r="AS17" s="27">
        <v>10.19</v>
      </c>
      <c r="AT17" s="27">
        <v>8.9743589743589745</v>
      </c>
      <c r="AU17" s="27">
        <v>6.6237623762376234</v>
      </c>
      <c r="AV17" s="27">
        <v>9.5192307692307701</v>
      </c>
      <c r="AW17" s="27">
        <v>8.5633802816901401</v>
      </c>
      <c r="AX17" s="27">
        <v>7.5</v>
      </c>
      <c r="AY17" s="27">
        <v>9.8644067796610173</v>
      </c>
      <c r="AZ17" s="27">
        <v>10.42</v>
      </c>
      <c r="BA17" s="27">
        <v>13.86046511627907</v>
      </c>
      <c r="BB17" s="27">
        <v>10.085714285714285</v>
      </c>
      <c r="BC17" s="27">
        <v>9.1454545454545446</v>
      </c>
      <c r="BD17" s="27">
        <v>7.6788321167883211</v>
      </c>
      <c r="BE17" s="27">
        <v>7.8444444444444441</v>
      </c>
      <c r="BF17" s="27">
        <v>8.8762886597938149</v>
      </c>
      <c r="BG17" s="27">
        <v>10</v>
      </c>
      <c r="BH17" s="27">
        <v>8.2448979591836729</v>
      </c>
      <c r="BI17" s="27">
        <v>9.1123595505617985</v>
      </c>
      <c r="BJ17" s="27">
        <v>4.1783783783783788</v>
      </c>
      <c r="BK17" s="27">
        <v>9.7843137254901968</v>
      </c>
      <c r="BL17" s="31"/>
      <c r="BM17" s="28"/>
      <c r="BN17" s="28"/>
      <c r="BO17" s="168">
        <v>7.6</v>
      </c>
      <c r="BP17" s="168">
        <v>7.9</v>
      </c>
      <c r="BQ17" s="119">
        <v>7.8</v>
      </c>
    </row>
    <row r="18" spans="1:69" s="8" customFormat="1" ht="61.5" customHeight="1" x14ac:dyDescent="0.25">
      <c r="A18" s="509"/>
      <c r="B18" s="570"/>
      <c r="C18" s="529"/>
      <c r="D18" s="533" t="s">
        <v>102</v>
      </c>
      <c r="E18" s="554"/>
      <c r="F18" s="554"/>
      <c r="G18" s="525"/>
      <c r="H18" s="525"/>
      <c r="I18" s="525"/>
      <c r="J18" s="525"/>
      <c r="K18" s="552"/>
      <c r="L18" s="351" t="s">
        <v>270</v>
      </c>
      <c r="M18" s="387">
        <f t="shared" ref="M18:BK18" si="0">IF(M19&gt;8.65,1,IF(M19&lt;8.55,3,2))</f>
        <v>1</v>
      </c>
      <c r="N18" s="387">
        <f t="shared" si="0"/>
        <v>3</v>
      </c>
      <c r="O18" s="387">
        <f t="shared" si="0"/>
        <v>1</v>
      </c>
      <c r="P18" s="387">
        <f t="shared" si="0"/>
        <v>3</v>
      </c>
      <c r="Q18" s="387">
        <f t="shared" si="0"/>
        <v>1</v>
      </c>
      <c r="R18" s="387">
        <f t="shared" si="0"/>
        <v>1</v>
      </c>
      <c r="S18" s="387">
        <f t="shared" si="0"/>
        <v>1</v>
      </c>
      <c r="T18" s="387">
        <f t="shared" si="0"/>
        <v>1</v>
      </c>
      <c r="U18" s="387">
        <f t="shared" si="0"/>
        <v>1</v>
      </c>
      <c r="V18" s="387">
        <f t="shared" si="0"/>
        <v>1</v>
      </c>
      <c r="W18" s="387">
        <f t="shared" si="0"/>
        <v>1</v>
      </c>
      <c r="X18" s="387">
        <f t="shared" si="0"/>
        <v>1</v>
      </c>
      <c r="Y18" s="387">
        <f t="shared" si="0"/>
        <v>1</v>
      </c>
      <c r="Z18" s="387">
        <f t="shared" si="0"/>
        <v>1</v>
      </c>
      <c r="AA18" s="387">
        <f t="shared" si="0"/>
        <v>1</v>
      </c>
      <c r="AB18" s="387">
        <f t="shared" si="0"/>
        <v>1</v>
      </c>
      <c r="AC18" s="387">
        <f t="shared" si="0"/>
        <v>3</v>
      </c>
      <c r="AD18" s="387">
        <f t="shared" si="0"/>
        <v>1</v>
      </c>
      <c r="AE18" s="387">
        <f t="shared" si="0"/>
        <v>1</v>
      </c>
      <c r="AF18" s="387">
        <f t="shared" si="0"/>
        <v>1</v>
      </c>
      <c r="AG18" s="387">
        <f t="shared" si="0"/>
        <v>1</v>
      </c>
      <c r="AH18" s="387">
        <f t="shared" si="0"/>
        <v>1</v>
      </c>
      <c r="AI18" s="387">
        <f t="shared" si="0"/>
        <v>3</v>
      </c>
      <c r="AJ18" s="387">
        <f t="shared" si="0"/>
        <v>3</v>
      </c>
      <c r="AK18" s="387">
        <f t="shared" si="0"/>
        <v>3</v>
      </c>
      <c r="AL18" s="387">
        <f t="shared" si="0"/>
        <v>3</v>
      </c>
      <c r="AM18" s="387">
        <f t="shared" si="0"/>
        <v>3</v>
      </c>
      <c r="AN18" s="387">
        <f t="shared" si="0"/>
        <v>3</v>
      </c>
      <c r="AO18" s="387">
        <f t="shared" si="0"/>
        <v>1</v>
      </c>
      <c r="AP18" s="387">
        <f t="shared" si="0"/>
        <v>1</v>
      </c>
      <c r="AQ18" s="387">
        <f t="shared" si="0"/>
        <v>1</v>
      </c>
      <c r="AR18" s="387">
        <f t="shared" si="0"/>
        <v>1</v>
      </c>
      <c r="AS18" s="387">
        <f t="shared" si="0"/>
        <v>1</v>
      </c>
      <c r="AT18" s="387">
        <f t="shared" si="0"/>
        <v>1</v>
      </c>
      <c r="AU18" s="387">
        <f t="shared" si="0"/>
        <v>3</v>
      </c>
      <c r="AV18" s="387">
        <f t="shared" si="0"/>
        <v>1</v>
      </c>
      <c r="AW18" s="387">
        <f t="shared" si="0"/>
        <v>1</v>
      </c>
      <c r="AX18" s="387">
        <f t="shared" si="0"/>
        <v>1</v>
      </c>
      <c r="AY18" s="387">
        <f t="shared" si="0"/>
        <v>1</v>
      </c>
      <c r="AZ18" s="387">
        <f t="shared" si="0"/>
        <v>1</v>
      </c>
      <c r="BA18" s="387">
        <f t="shared" si="0"/>
        <v>1</v>
      </c>
      <c r="BB18" s="387">
        <f t="shared" si="0"/>
        <v>1</v>
      </c>
      <c r="BC18" s="387">
        <f t="shared" si="0"/>
        <v>1</v>
      </c>
      <c r="BD18" s="387">
        <f t="shared" si="0"/>
        <v>1</v>
      </c>
      <c r="BE18" s="387">
        <f t="shared" si="0"/>
        <v>3</v>
      </c>
      <c r="BF18" s="387">
        <f t="shared" si="0"/>
        <v>1</v>
      </c>
      <c r="BG18" s="387">
        <f t="shared" si="0"/>
        <v>1</v>
      </c>
      <c r="BH18" s="387">
        <f t="shared" si="0"/>
        <v>1</v>
      </c>
      <c r="BI18" s="387">
        <f t="shared" si="0"/>
        <v>1</v>
      </c>
      <c r="BJ18" s="387">
        <f t="shared" si="0"/>
        <v>3</v>
      </c>
      <c r="BK18" s="387">
        <f t="shared" si="0"/>
        <v>1</v>
      </c>
      <c r="BL18" s="152"/>
      <c r="BM18" s="28"/>
      <c r="BN18" s="28"/>
      <c r="BO18" s="168"/>
      <c r="BP18" s="168"/>
      <c r="BQ18" s="119"/>
    </row>
    <row r="19" spans="1:69" s="8" customFormat="1" ht="27" customHeight="1" thickBot="1" x14ac:dyDescent="0.3">
      <c r="A19" s="509"/>
      <c r="B19" s="570"/>
      <c r="C19" s="530"/>
      <c r="D19" s="557"/>
      <c r="E19" s="437"/>
      <c r="F19" s="555"/>
      <c r="G19" s="408"/>
      <c r="H19" s="408"/>
      <c r="I19" s="408"/>
      <c r="J19" s="408"/>
      <c r="K19" s="299"/>
      <c r="L19" s="213" t="s">
        <v>17</v>
      </c>
      <c r="M19" s="27">
        <v>11.578313253012048</v>
      </c>
      <c r="N19" s="27">
        <v>7.6790123456790127</v>
      </c>
      <c r="O19" s="27">
        <v>11.30952380952381</v>
      </c>
      <c r="P19" s="27">
        <v>7.8359375</v>
      </c>
      <c r="Q19" s="27">
        <v>12.764705882352942</v>
      </c>
      <c r="R19" s="27">
        <v>9.1842105263157894</v>
      </c>
      <c r="S19" s="27">
        <v>11.095238095238095</v>
      </c>
      <c r="T19" s="27">
        <v>11.723404255319149</v>
      </c>
      <c r="U19" s="27">
        <v>9.8604651162790695</v>
      </c>
      <c r="V19" s="27">
        <v>12.818181818181818</v>
      </c>
      <c r="W19" s="27">
        <v>10.752808988764045</v>
      </c>
      <c r="X19" s="27">
        <v>9.0399999999999991</v>
      </c>
      <c r="Y19" s="27">
        <v>9.53125</v>
      </c>
      <c r="Z19" s="27">
        <v>9.4722222222222214</v>
      </c>
      <c r="AA19" s="27">
        <v>9.0813953488372086</v>
      </c>
      <c r="AB19" s="27">
        <v>9.0864197530864192</v>
      </c>
      <c r="AC19" s="27">
        <v>3.9799196787148596</v>
      </c>
      <c r="AD19" s="27">
        <v>11.314960629921259</v>
      </c>
      <c r="AE19" s="27">
        <v>11.082474226804123</v>
      </c>
      <c r="AF19" s="27">
        <v>15.03225806451613</v>
      </c>
      <c r="AG19" s="27">
        <v>8.9166666666666661</v>
      </c>
      <c r="AH19" s="27">
        <v>9.4264705882352935</v>
      </c>
      <c r="AI19" s="27">
        <v>8.3157894736842106</v>
      </c>
      <c r="AJ19" s="27">
        <v>3.5112359550561796</v>
      </c>
      <c r="AK19" s="27">
        <v>4.9770114942528734</v>
      </c>
      <c r="AL19" s="27">
        <v>7.5789473684210522</v>
      </c>
      <c r="AM19" s="27">
        <v>6.2121212121212119</v>
      </c>
      <c r="AN19" s="27">
        <v>6.8453038674033149</v>
      </c>
      <c r="AO19" s="27">
        <v>10.268292682926829</v>
      </c>
      <c r="AP19" s="27">
        <v>10.438016528925619</v>
      </c>
      <c r="AQ19" s="27">
        <v>11.804347826086957</v>
      </c>
      <c r="AR19" s="27">
        <v>11.985294117647058</v>
      </c>
      <c r="AS19" s="27">
        <v>10.956989247311828</v>
      </c>
      <c r="AT19" s="27">
        <v>11.290322580645162</v>
      </c>
      <c r="AU19" s="27">
        <v>7.1170212765957448</v>
      </c>
      <c r="AV19" s="27">
        <v>11.88</v>
      </c>
      <c r="AW19" s="27">
        <v>10.482758620689655</v>
      </c>
      <c r="AX19" s="27">
        <v>9.615384615384615</v>
      </c>
      <c r="AY19" s="27">
        <v>10.981132075471699</v>
      </c>
      <c r="AZ19" s="27">
        <v>12.404761904761905</v>
      </c>
      <c r="BA19" s="27">
        <v>15.684210526315789</v>
      </c>
      <c r="BB19" s="27">
        <v>11.387096774193548</v>
      </c>
      <c r="BC19" s="27">
        <v>10.26530612244898</v>
      </c>
      <c r="BD19" s="27">
        <v>8.7666666666666675</v>
      </c>
      <c r="BE19" s="27">
        <v>8.4047619047619051</v>
      </c>
      <c r="BF19" s="27">
        <v>9.4615384615384617</v>
      </c>
      <c r="BG19" s="27">
        <v>10.897435897435898</v>
      </c>
      <c r="BH19" s="27">
        <v>8.7826086956521738</v>
      </c>
      <c r="BI19" s="27">
        <v>10.813333333333333</v>
      </c>
      <c r="BJ19" s="27">
        <v>5.1192052980132452</v>
      </c>
      <c r="BK19" s="27">
        <v>11.880952380952381</v>
      </c>
      <c r="BL19" s="31"/>
      <c r="BM19" s="28"/>
      <c r="BN19" s="28"/>
      <c r="BO19" s="168">
        <v>8.6</v>
      </c>
      <c r="BP19" s="168">
        <v>8.9</v>
      </c>
      <c r="BQ19" s="119">
        <v>8.9</v>
      </c>
    </row>
    <row r="20" spans="1:69" s="8" customFormat="1" ht="53.25" customHeight="1" x14ac:dyDescent="0.25">
      <c r="A20" s="509"/>
      <c r="B20" s="570"/>
      <c r="C20" s="514" t="s">
        <v>272</v>
      </c>
      <c r="D20" s="585" t="s">
        <v>273</v>
      </c>
      <c r="E20" s="366"/>
      <c r="F20" s="357"/>
      <c r="G20" s="358"/>
      <c r="H20" s="358"/>
      <c r="I20" s="358"/>
      <c r="J20" s="586" t="s">
        <v>275</v>
      </c>
      <c r="K20" s="508" t="s">
        <v>161</v>
      </c>
      <c r="L20" s="351" t="s">
        <v>16</v>
      </c>
      <c r="M20" s="388">
        <f t="shared" ref="M20:AR20" si="1">IF(M21&lt;0.44,2,IF(M21&gt;0.55,0,1))</f>
        <v>1</v>
      </c>
      <c r="N20" s="388">
        <f t="shared" si="1"/>
        <v>1</v>
      </c>
      <c r="O20" s="388">
        <f t="shared" si="1"/>
        <v>1</v>
      </c>
      <c r="P20" s="388">
        <f t="shared" si="1"/>
        <v>2</v>
      </c>
      <c r="Q20" s="388">
        <f t="shared" si="1"/>
        <v>1</v>
      </c>
      <c r="R20" s="388">
        <f t="shared" si="1"/>
        <v>2</v>
      </c>
      <c r="S20" s="388">
        <f t="shared" si="1"/>
        <v>2</v>
      </c>
      <c r="T20" s="388">
        <f t="shared" si="1"/>
        <v>0</v>
      </c>
      <c r="U20" s="388">
        <f t="shared" si="1"/>
        <v>2</v>
      </c>
      <c r="V20" s="388">
        <f t="shared" si="1"/>
        <v>2</v>
      </c>
      <c r="W20" s="388">
        <f t="shared" si="1"/>
        <v>1</v>
      </c>
      <c r="X20" s="388">
        <f t="shared" si="1"/>
        <v>0</v>
      </c>
      <c r="Y20" s="388">
        <f t="shared" si="1"/>
        <v>1</v>
      </c>
      <c r="Z20" s="388">
        <f t="shared" si="1"/>
        <v>2</v>
      </c>
      <c r="AA20" s="388">
        <f t="shared" si="1"/>
        <v>1</v>
      </c>
      <c r="AB20" s="388">
        <f t="shared" si="1"/>
        <v>1</v>
      </c>
      <c r="AC20" s="388">
        <f t="shared" si="1"/>
        <v>2</v>
      </c>
      <c r="AD20" s="388">
        <f t="shared" si="1"/>
        <v>2</v>
      </c>
      <c r="AE20" s="388">
        <f t="shared" si="1"/>
        <v>1</v>
      </c>
      <c r="AF20" s="388">
        <f t="shared" si="1"/>
        <v>0</v>
      </c>
      <c r="AG20" s="388">
        <f t="shared" si="1"/>
        <v>0</v>
      </c>
      <c r="AH20" s="388">
        <f t="shared" si="1"/>
        <v>2</v>
      </c>
      <c r="AI20" s="388">
        <f t="shared" si="1"/>
        <v>0</v>
      </c>
      <c r="AJ20" s="388">
        <f t="shared" si="1"/>
        <v>0</v>
      </c>
      <c r="AK20" s="388">
        <f t="shared" si="1"/>
        <v>0</v>
      </c>
      <c r="AL20" s="388">
        <f t="shared" si="1"/>
        <v>2</v>
      </c>
      <c r="AM20" s="388">
        <f t="shared" si="1"/>
        <v>2</v>
      </c>
      <c r="AN20" s="388">
        <f t="shared" si="1"/>
        <v>2</v>
      </c>
      <c r="AO20" s="388">
        <f t="shared" si="1"/>
        <v>0</v>
      </c>
      <c r="AP20" s="388">
        <f t="shared" si="1"/>
        <v>1</v>
      </c>
      <c r="AQ20" s="388">
        <f t="shared" si="1"/>
        <v>0</v>
      </c>
      <c r="AR20" s="388">
        <f t="shared" si="1"/>
        <v>0</v>
      </c>
      <c r="AS20" s="388">
        <f t="shared" ref="AS20:BK20" si="2">IF(AS21&lt;0.44,2,IF(AS21&gt;0.55,0,1))</f>
        <v>0</v>
      </c>
      <c r="AT20" s="388">
        <f t="shared" si="2"/>
        <v>0</v>
      </c>
      <c r="AU20" s="388">
        <f t="shared" si="2"/>
        <v>2</v>
      </c>
      <c r="AV20" s="388">
        <f t="shared" si="2"/>
        <v>0</v>
      </c>
      <c r="AW20" s="388">
        <f t="shared" si="2"/>
        <v>1</v>
      </c>
      <c r="AX20" s="388">
        <f t="shared" si="2"/>
        <v>2</v>
      </c>
      <c r="AY20" s="388">
        <f t="shared" si="2"/>
        <v>0</v>
      </c>
      <c r="AZ20" s="388">
        <f t="shared" si="2"/>
        <v>0</v>
      </c>
      <c r="BA20" s="388">
        <f t="shared" si="2"/>
        <v>1</v>
      </c>
      <c r="BB20" s="388">
        <f t="shared" si="2"/>
        <v>0</v>
      </c>
      <c r="BC20" s="388">
        <f t="shared" si="2"/>
        <v>2</v>
      </c>
      <c r="BD20" s="388">
        <f t="shared" si="2"/>
        <v>0</v>
      </c>
      <c r="BE20" s="388">
        <f t="shared" si="2"/>
        <v>0</v>
      </c>
      <c r="BF20" s="388">
        <f t="shared" si="2"/>
        <v>0</v>
      </c>
      <c r="BG20" s="388">
        <f t="shared" si="2"/>
        <v>1</v>
      </c>
      <c r="BH20" s="388">
        <f t="shared" si="2"/>
        <v>2</v>
      </c>
      <c r="BI20" s="388">
        <f t="shared" si="2"/>
        <v>1</v>
      </c>
      <c r="BJ20" s="388">
        <f t="shared" si="2"/>
        <v>2</v>
      </c>
      <c r="BK20" s="388">
        <f t="shared" si="2"/>
        <v>1</v>
      </c>
      <c r="BL20" s="363"/>
      <c r="BM20" s="364"/>
      <c r="BN20" s="364"/>
      <c r="BO20" s="365"/>
      <c r="BP20" s="359"/>
      <c r="BQ20" s="360"/>
    </row>
    <row r="21" spans="1:69" s="8" customFormat="1" ht="42" customHeight="1" thickBot="1" x14ac:dyDescent="0.3">
      <c r="A21" s="509"/>
      <c r="B21" s="570"/>
      <c r="C21" s="406"/>
      <c r="D21" s="406"/>
      <c r="E21" s="366"/>
      <c r="F21" s="357"/>
      <c r="G21" s="358"/>
      <c r="H21" s="358"/>
      <c r="I21" s="358"/>
      <c r="J21" s="587"/>
      <c r="K21" s="402"/>
      <c r="L21" s="356" t="s">
        <v>274</v>
      </c>
      <c r="M21" s="367">
        <v>0.5</v>
      </c>
      <c r="N21" s="367">
        <v>0.5</v>
      </c>
      <c r="O21" s="368">
        <v>0.5</v>
      </c>
      <c r="P21" s="367">
        <v>0.3</v>
      </c>
      <c r="Q21" s="367">
        <v>0.5</v>
      </c>
      <c r="R21" s="367">
        <v>0.3</v>
      </c>
      <c r="S21" s="367">
        <v>0.3</v>
      </c>
      <c r="T21" s="367">
        <v>0.6</v>
      </c>
      <c r="U21" s="367">
        <v>0.3</v>
      </c>
      <c r="V21" s="367">
        <v>0.4</v>
      </c>
      <c r="W21" s="367">
        <v>0.5</v>
      </c>
      <c r="X21" s="367">
        <v>1</v>
      </c>
      <c r="Y21" s="367">
        <v>0.5</v>
      </c>
      <c r="Z21" s="367">
        <v>0.4</v>
      </c>
      <c r="AA21" s="367">
        <v>0.5</v>
      </c>
      <c r="AB21" s="367">
        <v>0.5</v>
      </c>
      <c r="AC21" s="367">
        <v>0.1</v>
      </c>
      <c r="AD21" s="367">
        <v>0.4</v>
      </c>
      <c r="AE21" s="367">
        <v>0.5</v>
      </c>
      <c r="AF21" s="367">
        <v>0.7</v>
      </c>
      <c r="AG21" s="367">
        <v>1.1000000000000001</v>
      </c>
      <c r="AH21" s="367">
        <v>0.4</v>
      </c>
      <c r="AI21" s="367">
        <v>0.8</v>
      </c>
      <c r="AJ21" s="368">
        <v>1</v>
      </c>
      <c r="AK21" s="367">
        <v>0.8</v>
      </c>
      <c r="AL21" s="367">
        <v>0.4</v>
      </c>
      <c r="AM21" s="367">
        <v>0.2</v>
      </c>
      <c r="AN21" s="367">
        <v>0.2</v>
      </c>
      <c r="AO21" s="367">
        <v>1.2</v>
      </c>
      <c r="AP21" s="367">
        <v>0.5</v>
      </c>
      <c r="AQ21" s="367">
        <v>0.7</v>
      </c>
      <c r="AR21" s="367">
        <v>0.6</v>
      </c>
      <c r="AS21" s="367">
        <v>0.6</v>
      </c>
      <c r="AT21" s="367">
        <v>0.9</v>
      </c>
      <c r="AU21" s="367">
        <v>0.4</v>
      </c>
      <c r="AV21" s="367">
        <v>1</v>
      </c>
      <c r="AW21" s="367">
        <v>0.5</v>
      </c>
      <c r="AX21" s="367">
        <v>0.4</v>
      </c>
      <c r="AY21" s="367">
        <v>0.6</v>
      </c>
      <c r="AZ21" s="367">
        <v>1.8</v>
      </c>
      <c r="BA21" s="367">
        <v>0.5</v>
      </c>
      <c r="BB21" s="367">
        <v>0.9</v>
      </c>
      <c r="BC21" s="367">
        <v>0.4</v>
      </c>
      <c r="BD21" s="367">
        <v>0.8</v>
      </c>
      <c r="BE21" s="367">
        <v>0.7</v>
      </c>
      <c r="BF21" s="367">
        <v>1.4</v>
      </c>
      <c r="BG21" s="367">
        <v>0.5</v>
      </c>
      <c r="BH21" s="367">
        <v>0.4</v>
      </c>
      <c r="BI21" s="367">
        <v>0.5</v>
      </c>
      <c r="BJ21" s="367">
        <v>0.2</v>
      </c>
      <c r="BK21" s="367">
        <v>0.5</v>
      </c>
      <c r="BL21" s="369"/>
      <c r="BM21" s="364"/>
      <c r="BN21" s="364"/>
      <c r="BO21" s="365">
        <v>0.5</v>
      </c>
      <c r="BP21" s="359">
        <v>0.5</v>
      </c>
      <c r="BQ21" s="360">
        <v>0.4</v>
      </c>
    </row>
    <row r="22" spans="1:69" s="8" customFormat="1" ht="34.5" customHeight="1" x14ac:dyDescent="0.25">
      <c r="A22" s="509"/>
      <c r="B22" s="571"/>
      <c r="C22" s="522" t="s">
        <v>143</v>
      </c>
      <c r="D22" s="560" t="s">
        <v>233</v>
      </c>
      <c r="E22" s="558" t="s">
        <v>14</v>
      </c>
      <c r="F22" s="558" t="s">
        <v>163</v>
      </c>
      <c r="G22" s="526"/>
      <c r="H22" s="526" t="s">
        <v>15</v>
      </c>
      <c r="I22" s="526" t="s">
        <v>15</v>
      </c>
      <c r="J22" s="526"/>
      <c r="K22" s="526" t="s">
        <v>265</v>
      </c>
      <c r="L22" s="629" t="s">
        <v>67</v>
      </c>
      <c r="M22" s="631">
        <v>1</v>
      </c>
      <c r="N22" s="631">
        <v>0</v>
      </c>
      <c r="O22" s="631">
        <v>1</v>
      </c>
      <c r="P22" s="631">
        <v>4</v>
      </c>
      <c r="Q22" s="631">
        <v>0</v>
      </c>
      <c r="R22" s="631">
        <v>1</v>
      </c>
      <c r="S22" s="631">
        <v>1</v>
      </c>
      <c r="T22" s="631">
        <v>0</v>
      </c>
      <c r="U22" s="631">
        <v>0</v>
      </c>
      <c r="V22" s="631">
        <v>0</v>
      </c>
      <c r="W22" s="631">
        <v>1</v>
      </c>
      <c r="X22" s="631">
        <v>0</v>
      </c>
      <c r="Y22" s="631">
        <v>0</v>
      </c>
      <c r="Z22" s="631">
        <v>1</v>
      </c>
      <c r="AA22" s="631">
        <v>0</v>
      </c>
      <c r="AB22" s="631">
        <v>0</v>
      </c>
      <c r="AC22" s="631">
        <v>1</v>
      </c>
      <c r="AD22" s="631">
        <v>1</v>
      </c>
      <c r="AE22" s="631">
        <v>1</v>
      </c>
      <c r="AF22" s="631">
        <v>0</v>
      </c>
      <c r="AG22" s="631">
        <v>0</v>
      </c>
      <c r="AH22" s="631">
        <v>0</v>
      </c>
      <c r="AI22" s="631">
        <v>1</v>
      </c>
      <c r="AJ22" s="631">
        <v>0</v>
      </c>
      <c r="AK22" s="631">
        <v>1</v>
      </c>
      <c r="AL22" s="631">
        <v>0</v>
      </c>
      <c r="AM22" s="631">
        <v>1</v>
      </c>
      <c r="AN22" s="631">
        <v>1</v>
      </c>
      <c r="AO22" s="631">
        <v>0</v>
      </c>
      <c r="AP22" s="631">
        <v>0</v>
      </c>
      <c r="AQ22" s="631">
        <v>1</v>
      </c>
      <c r="AR22" s="631">
        <v>0</v>
      </c>
      <c r="AS22" s="631">
        <v>0</v>
      </c>
      <c r="AT22" s="631">
        <v>0</v>
      </c>
      <c r="AU22" s="631">
        <v>0</v>
      </c>
      <c r="AV22" s="631">
        <v>1</v>
      </c>
      <c r="AW22" s="631">
        <v>0</v>
      </c>
      <c r="AX22" s="631">
        <v>1</v>
      </c>
      <c r="AY22" s="631">
        <v>0</v>
      </c>
      <c r="AZ22" s="631"/>
      <c r="BA22" s="631">
        <v>0</v>
      </c>
      <c r="BB22" s="631">
        <v>0</v>
      </c>
      <c r="BC22" s="631">
        <v>0</v>
      </c>
      <c r="BD22" s="631">
        <v>1</v>
      </c>
      <c r="BE22" s="631">
        <v>1</v>
      </c>
      <c r="BF22" s="631">
        <v>0</v>
      </c>
      <c r="BG22" s="631">
        <v>1</v>
      </c>
      <c r="BH22" s="631">
        <v>0</v>
      </c>
      <c r="BI22" s="631">
        <v>1</v>
      </c>
      <c r="BJ22" s="631">
        <v>1</v>
      </c>
      <c r="BK22" s="631">
        <v>1</v>
      </c>
      <c r="BL22" s="640"/>
      <c r="BM22" s="640"/>
      <c r="BN22" s="640"/>
      <c r="BO22" s="634"/>
      <c r="BP22" s="636">
        <v>31.4</v>
      </c>
      <c r="BQ22" s="638">
        <v>45.1</v>
      </c>
    </row>
    <row r="23" spans="1:69" s="8" customFormat="1" ht="12.75" customHeight="1" thickBot="1" x14ac:dyDescent="0.3">
      <c r="A23" s="509"/>
      <c r="B23" s="571"/>
      <c r="C23" s="523"/>
      <c r="D23" s="561"/>
      <c r="E23" s="559"/>
      <c r="F23" s="559"/>
      <c r="G23" s="527"/>
      <c r="H23" s="527"/>
      <c r="I23" s="527"/>
      <c r="J23" s="527"/>
      <c r="K23" s="402"/>
      <c r="L23" s="630"/>
      <c r="M23" s="632"/>
      <c r="N23" s="632"/>
      <c r="O23" s="632"/>
      <c r="P23" s="632"/>
      <c r="Q23" s="632"/>
      <c r="R23" s="632"/>
      <c r="S23" s="632"/>
      <c r="T23" s="632"/>
      <c r="U23" s="632"/>
      <c r="V23" s="632"/>
      <c r="W23" s="632"/>
      <c r="X23" s="632"/>
      <c r="Y23" s="632"/>
      <c r="Z23" s="632"/>
      <c r="AA23" s="632"/>
      <c r="AB23" s="632"/>
      <c r="AC23" s="632"/>
      <c r="AD23" s="632"/>
      <c r="AE23" s="632"/>
      <c r="AF23" s="632"/>
      <c r="AG23" s="632"/>
      <c r="AH23" s="632"/>
      <c r="AI23" s="632"/>
      <c r="AJ23" s="632"/>
      <c r="AK23" s="632"/>
      <c r="AL23" s="632"/>
      <c r="AM23" s="632"/>
      <c r="AN23" s="632"/>
      <c r="AO23" s="632"/>
      <c r="AP23" s="632"/>
      <c r="AQ23" s="632"/>
      <c r="AR23" s="632"/>
      <c r="AS23" s="632"/>
      <c r="AT23" s="632"/>
      <c r="AU23" s="632"/>
      <c r="AV23" s="632"/>
      <c r="AW23" s="632"/>
      <c r="AX23" s="632"/>
      <c r="AY23" s="632"/>
      <c r="AZ23" s="632"/>
      <c r="BA23" s="632"/>
      <c r="BB23" s="632"/>
      <c r="BC23" s="632"/>
      <c r="BD23" s="632"/>
      <c r="BE23" s="632"/>
      <c r="BF23" s="632"/>
      <c r="BG23" s="632"/>
      <c r="BH23" s="632"/>
      <c r="BI23" s="632"/>
      <c r="BJ23" s="632"/>
      <c r="BK23" s="632"/>
      <c r="BL23" s="641">
        <v>14</v>
      </c>
      <c r="BM23" s="641"/>
      <c r="BN23" s="641"/>
      <c r="BO23" s="635">
        <v>27.5</v>
      </c>
      <c r="BP23" s="637"/>
      <c r="BQ23" s="639"/>
    </row>
    <row r="24" spans="1:69" s="8" customFormat="1" ht="35.25" customHeight="1" x14ac:dyDescent="0.25">
      <c r="A24" s="509"/>
      <c r="B24" s="571"/>
      <c r="C24" s="522" t="s">
        <v>252</v>
      </c>
      <c r="D24" s="562" t="s">
        <v>276</v>
      </c>
      <c r="E24" s="558" t="s">
        <v>14</v>
      </c>
      <c r="F24" s="558" t="s">
        <v>163</v>
      </c>
      <c r="G24" s="526"/>
      <c r="H24" s="526" t="s">
        <v>15</v>
      </c>
      <c r="I24" s="526" t="s">
        <v>15</v>
      </c>
      <c r="J24" s="526" t="s">
        <v>253</v>
      </c>
      <c r="K24" s="304"/>
      <c r="L24" s="351" t="s">
        <v>16</v>
      </c>
      <c r="M24" s="398">
        <v>2</v>
      </c>
      <c r="N24" s="398">
        <v>0</v>
      </c>
      <c r="O24" s="398">
        <v>2</v>
      </c>
      <c r="P24" s="398">
        <v>0</v>
      </c>
      <c r="Q24" s="398">
        <v>0</v>
      </c>
      <c r="R24" s="398">
        <v>0</v>
      </c>
      <c r="S24" s="398">
        <v>0</v>
      </c>
      <c r="T24" s="398">
        <v>0</v>
      </c>
      <c r="U24" s="398">
        <v>2</v>
      </c>
      <c r="V24" s="398">
        <v>2</v>
      </c>
      <c r="W24" s="398">
        <v>3</v>
      </c>
      <c r="X24" s="398">
        <v>2</v>
      </c>
      <c r="Y24" s="398">
        <v>0</v>
      </c>
      <c r="Z24" s="398">
        <v>2</v>
      </c>
      <c r="AA24" s="398">
        <v>2</v>
      </c>
      <c r="AB24" s="398">
        <v>0</v>
      </c>
      <c r="AC24" s="398">
        <v>2</v>
      </c>
      <c r="AD24" s="398">
        <v>2</v>
      </c>
      <c r="AE24" s="398">
        <v>2</v>
      </c>
      <c r="AF24" s="398">
        <v>0</v>
      </c>
      <c r="AG24" s="398">
        <v>0</v>
      </c>
      <c r="AH24" s="398">
        <v>2</v>
      </c>
      <c r="AI24" s="398">
        <v>0</v>
      </c>
      <c r="AJ24" s="398">
        <v>0</v>
      </c>
      <c r="AK24" s="398">
        <v>0</v>
      </c>
      <c r="AL24" s="398">
        <v>2</v>
      </c>
      <c r="AM24" s="398">
        <v>2</v>
      </c>
      <c r="AN24" s="398">
        <v>0</v>
      </c>
      <c r="AO24" s="398">
        <v>0</v>
      </c>
      <c r="AP24" s="398">
        <v>0</v>
      </c>
      <c r="AQ24" s="398">
        <v>0</v>
      </c>
      <c r="AR24" s="398">
        <v>0</v>
      </c>
      <c r="AS24" s="398">
        <v>0</v>
      </c>
      <c r="AT24" s="398">
        <v>0</v>
      </c>
      <c r="AU24" s="398">
        <v>2</v>
      </c>
      <c r="AV24" s="398">
        <v>2</v>
      </c>
      <c r="AW24" s="398">
        <v>2</v>
      </c>
      <c r="AX24" s="398">
        <v>2</v>
      </c>
      <c r="AY24" s="398">
        <v>0</v>
      </c>
      <c r="AZ24" s="398">
        <v>0</v>
      </c>
      <c r="BA24" s="398">
        <v>0</v>
      </c>
      <c r="BB24" s="398">
        <v>0</v>
      </c>
      <c r="BC24" s="398">
        <v>0</v>
      </c>
      <c r="BD24" s="398">
        <v>0</v>
      </c>
      <c r="BE24" s="398">
        <v>2</v>
      </c>
      <c r="BF24" s="398">
        <v>2</v>
      </c>
      <c r="BG24" s="398">
        <v>2</v>
      </c>
      <c r="BH24" s="398">
        <v>0</v>
      </c>
      <c r="BI24" s="398">
        <v>0</v>
      </c>
      <c r="BJ24" s="398">
        <v>2</v>
      </c>
      <c r="BK24" s="398">
        <v>0</v>
      </c>
      <c r="BL24" s="28"/>
      <c r="BM24" s="28"/>
      <c r="BN24" s="28"/>
      <c r="BO24" s="168"/>
      <c r="BP24" s="168"/>
      <c r="BQ24" s="119"/>
    </row>
    <row r="25" spans="1:69" s="8" customFormat="1" ht="117.75" customHeight="1" thickBot="1" x14ac:dyDescent="0.3">
      <c r="A25" s="521"/>
      <c r="B25" s="571"/>
      <c r="C25" s="523"/>
      <c r="D25" s="561"/>
      <c r="E25" s="559"/>
      <c r="F25" s="559"/>
      <c r="G25" s="527"/>
      <c r="H25" s="527"/>
      <c r="I25" s="527"/>
      <c r="J25" s="527"/>
      <c r="K25" s="305" t="s">
        <v>160</v>
      </c>
      <c r="L25" s="214" t="s">
        <v>67</v>
      </c>
      <c r="M25" s="40">
        <v>2</v>
      </c>
      <c r="N25" s="40">
        <v>0</v>
      </c>
      <c r="O25" s="40">
        <v>4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3</v>
      </c>
      <c r="V25" s="40">
        <v>4</v>
      </c>
      <c r="W25" s="40">
        <v>5</v>
      </c>
      <c r="X25" s="40">
        <v>3</v>
      </c>
      <c r="Y25" s="40">
        <v>0</v>
      </c>
      <c r="Z25" s="40">
        <v>3</v>
      </c>
      <c r="AA25" s="40">
        <v>4</v>
      </c>
      <c r="AB25" s="40">
        <v>0</v>
      </c>
      <c r="AC25" s="40">
        <v>1</v>
      </c>
      <c r="AD25" s="40">
        <v>4</v>
      </c>
      <c r="AE25" s="40">
        <v>3</v>
      </c>
      <c r="AF25" s="40">
        <v>0</v>
      </c>
      <c r="AG25" s="40">
        <v>0</v>
      </c>
      <c r="AH25" s="40">
        <v>1</v>
      </c>
      <c r="AI25" s="40">
        <v>0</v>
      </c>
      <c r="AJ25" s="40">
        <v>0</v>
      </c>
      <c r="AK25" s="40">
        <v>0</v>
      </c>
      <c r="AL25" s="40">
        <v>2</v>
      </c>
      <c r="AM25" s="40">
        <v>2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3</v>
      </c>
      <c r="AV25" s="40">
        <v>4</v>
      </c>
      <c r="AW25" s="40">
        <v>3</v>
      </c>
      <c r="AX25" s="40">
        <v>1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3</v>
      </c>
      <c r="BF25" s="40">
        <v>1</v>
      </c>
      <c r="BG25" s="40">
        <v>4</v>
      </c>
      <c r="BH25" s="40">
        <v>0</v>
      </c>
      <c r="BI25" s="40">
        <v>0</v>
      </c>
      <c r="BJ25" s="40">
        <v>1</v>
      </c>
      <c r="BK25" s="40">
        <v>0</v>
      </c>
      <c r="BL25" s="28">
        <v>20</v>
      </c>
      <c r="BM25" s="28"/>
      <c r="BN25" s="28"/>
      <c r="BO25" s="168">
        <v>39.200000000000003</v>
      </c>
      <c r="BP25" s="168">
        <v>41.2</v>
      </c>
      <c r="BQ25" s="119">
        <v>58.8</v>
      </c>
    </row>
    <row r="26" spans="1:69" s="8" customFormat="1" ht="24" customHeight="1" x14ac:dyDescent="0.25">
      <c r="A26" s="509"/>
      <c r="B26" s="644"/>
      <c r="C26" s="514" t="s">
        <v>200</v>
      </c>
      <c r="D26" s="582" t="s">
        <v>145</v>
      </c>
      <c r="E26" s="580">
        <v>42252</v>
      </c>
      <c r="F26" s="583" t="s">
        <v>164</v>
      </c>
      <c r="G26" s="591"/>
      <c r="H26" s="591" t="s">
        <v>15</v>
      </c>
      <c r="I26" s="591" t="s">
        <v>15</v>
      </c>
      <c r="J26" s="526" t="s">
        <v>195</v>
      </c>
      <c r="K26" s="304"/>
      <c r="L26" s="338" t="s">
        <v>16</v>
      </c>
      <c r="M26" s="338">
        <v>5</v>
      </c>
      <c r="N26" s="338">
        <v>0</v>
      </c>
      <c r="O26" s="338">
        <v>5</v>
      </c>
      <c r="P26" s="338">
        <v>5</v>
      </c>
      <c r="Q26" s="338">
        <v>5</v>
      </c>
      <c r="R26" s="338">
        <v>5</v>
      </c>
      <c r="S26" s="338">
        <v>0</v>
      </c>
      <c r="T26" s="338">
        <v>5</v>
      </c>
      <c r="U26" s="338">
        <v>5</v>
      </c>
      <c r="V26" s="338">
        <v>5</v>
      </c>
      <c r="W26" s="338">
        <v>5</v>
      </c>
      <c r="X26" s="338">
        <v>5</v>
      </c>
      <c r="Y26" s="338">
        <v>5</v>
      </c>
      <c r="Z26" s="338">
        <v>5</v>
      </c>
      <c r="AA26" s="338">
        <v>5</v>
      </c>
      <c r="AB26" s="338">
        <v>5</v>
      </c>
      <c r="AC26" s="338">
        <v>5</v>
      </c>
      <c r="AD26" s="338">
        <v>5</v>
      </c>
      <c r="AE26" s="338">
        <v>0</v>
      </c>
      <c r="AF26" s="338">
        <v>0</v>
      </c>
      <c r="AG26" s="338">
        <v>0</v>
      </c>
      <c r="AH26" s="338">
        <v>5</v>
      </c>
      <c r="AI26" s="338">
        <v>0</v>
      </c>
      <c r="AJ26" s="338">
        <v>0</v>
      </c>
      <c r="AK26" s="338">
        <v>0</v>
      </c>
      <c r="AL26" s="338">
        <v>0</v>
      </c>
      <c r="AM26" s="338">
        <v>5</v>
      </c>
      <c r="AN26" s="338">
        <v>5</v>
      </c>
      <c r="AO26" s="338">
        <v>0</v>
      </c>
      <c r="AP26" s="338">
        <v>5</v>
      </c>
      <c r="AQ26" s="338">
        <v>0</v>
      </c>
      <c r="AR26" s="338">
        <v>0</v>
      </c>
      <c r="AS26" s="338">
        <v>5</v>
      </c>
      <c r="AT26" s="338">
        <v>0</v>
      </c>
      <c r="AU26" s="338">
        <v>5</v>
      </c>
      <c r="AV26" s="338">
        <v>5</v>
      </c>
      <c r="AW26" s="338">
        <v>0</v>
      </c>
      <c r="AX26" s="338">
        <v>5</v>
      </c>
      <c r="AY26" s="338">
        <v>5</v>
      </c>
      <c r="AZ26" s="338">
        <v>0</v>
      </c>
      <c r="BA26" s="338">
        <v>5</v>
      </c>
      <c r="BB26" s="338">
        <v>5</v>
      </c>
      <c r="BC26" s="338">
        <v>5</v>
      </c>
      <c r="BD26" s="338">
        <v>5</v>
      </c>
      <c r="BE26" s="338">
        <v>5</v>
      </c>
      <c r="BF26" s="338">
        <v>0</v>
      </c>
      <c r="BG26" s="338">
        <v>5</v>
      </c>
      <c r="BH26" s="338">
        <v>0</v>
      </c>
      <c r="BI26" s="338">
        <v>5</v>
      </c>
      <c r="BJ26" s="338">
        <v>5</v>
      </c>
      <c r="BK26" s="338">
        <v>0</v>
      </c>
      <c r="BL26" s="24"/>
      <c r="BM26" s="24"/>
      <c r="BN26" s="24"/>
      <c r="BO26" s="168"/>
      <c r="BP26" s="168"/>
      <c r="BQ26" s="119"/>
    </row>
    <row r="27" spans="1:69" s="8" customFormat="1" ht="57.75" customHeight="1" thickBot="1" x14ac:dyDescent="0.3">
      <c r="A27" s="509"/>
      <c r="B27" s="644"/>
      <c r="C27" s="515"/>
      <c r="D27" s="504"/>
      <c r="E27" s="581"/>
      <c r="F27" s="584"/>
      <c r="G27" s="402"/>
      <c r="H27" s="402"/>
      <c r="I27" s="402"/>
      <c r="J27" s="614"/>
      <c r="K27" s="312" t="s">
        <v>160</v>
      </c>
      <c r="L27" s="212" t="s">
        <v>144</v>
      </c>
      <c r="M27" s="24">
        <v>0</v>
      </c>
      <c r="N27" s="24">
        <v>1</v>
      </c>
      <c r="O27" s="24">
        <v>0</v>
      </c>
      <c r="P27" s="24">
        <v>0</v>
      </c>
      <c r="Q27" s="24">
        <v>0</v>
      </c>
      <c r="R27" s="24">
        <v>0</v>
      </c>
      <c r="S27" s="24">
        <v>1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1</v>
      </c>
      <c r="AF27" s="24">
        <v>1</v>
      </c>
      <c r="AG27" s="24">
        <v>1</v>
      </c>
      <c r="AH27" s="24">
        <v>0</v>
      </c>
      <c r="AI27" s="24">
        <v>1</v>
      </c>
      <c r="AJ27" s="24">
        <v>1</v>
      </c>
      <c r="AK27" s="24">
        <v>1</v>
      </c>
      <c r="AL27" s="24">
        <v>1</v>
      </c>
      <c r="AM27" s="24">
        <v>0</v>
      </c>
      <c r="AN27" s="24">
        <v>0</v>
      </c>
      <c r="AO27" s="24">
        <v>1</v>
      </c>
      <c r="AP27" s="24">
        <v>0</v>
      </c>
      <c r="AQ27" s="24">
        <v>1</v>
      </c>
      <c r="AR27" s="24">
        <v>1</v>
      </c>
      <c r="AS27" s="24">
        <v>0</v>
      </c>
      <c r="AT27" s="24">
        <v>1</v>
      </c>
      <c r="AU27" s="24">
        <v>0</v>
      </c>
      <c r="AV27" s="24">
        <v>0</v>
      </c>
      <c r="AW27" s="24">
        <v>1</v>
      </c>
      <c r="AX27" s="24">
        <v>0</v>
      </c>
      <c r="AY27" s="24">
        <v>0</v>
      </c>
      <c r="AZ27" s="24">
        <v>1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1</v>
      </c>
      <c r="BG27" s="24">
        <v>0</v>
      </c>
      <c r="BH27" s="24">
        <v>1</v>
      </c>
      <c r="BI27" s="24">
        <v>0</v>
      </c>
      <c r="BJ27" s="24">
        <v>0</v>
      </c>
      <c r="BK27" s="24">
        <v>1</v>
      </c>
      <c r="BL27" s="24">
        <v>35</v>
      </c>
      <c r="BM27" s="24"/>
      <c r="BN27" s="24"/>
      <c r="BO27" s="168">
        <v>67.3</v>
      </c>
      <c r="BP27" s="168">
        <v>59.6</v>
      </c>
      <c r="BQ27" s="119">
        <v>64.7</v>
      </c>
    </row>
    <row r="28" spans="1:69" s="8" customFormat="1" ht="15" hidden="1" customHeight="1" x14ac:dyDescent="0.25">
      <c r="A28" s="509"/>
      <c r="B28" s="249"/>
      <c r="C28" s="578" t="s">
        <v>94</v>
      </c>
      <c r="D28" s="524" t="s">
        <v>115</v>
      </c>
      <c r="E28" s="553" t="s">
        <v>70</v>
      </c>
      <c r="F28" s="553" t="s">
        <v>164</v>
      </c>
      <c r="G28" s="524" t="s">
        <v>15</v>
      </c>
      <c r="H28" s="524"/>
      <c r="I28" s="524"/>
      <c r="J28" s="524" t="s">
        <v>71</v>
      </c>
      <c r="K28" s="302"/>
      <c r="L28" s="12" t="s">
        <v>16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4"/>
      <c r="BM28" s="24"/>
      <c r="BN28" s="24"/>
      <c r="BO28" s="168"/>
      <c r="BP28" s="168"/>
      <c r="BQ28" s="119"/>
    </row>
    <row r="29" spans="1:69" s="8" customFormat="1" ht="36.75" hidden="1" customHeight="1" x14ac:dyDescent="0.25">
      <c r="A29" s="509"/>
      <c r="B29" s="249"/>
      <c r="C29" s="579"/>
      <c r="D29" s="563"/>
      <c r="E29" s="555"/>
      <c r="F29" s="555"/>
      <c r="G29" s="563"/>
      <c r="H29" s="563"/>
      <c r="I29" s="563"/>
      <c r="J29" s="563"/>
      <c r="K29" s="306"/>
      <c r="L29" s="213" t="s">
        <v>17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4"/>
      <c r="BM29" s="24"/>
      <c r="BN29" s="24"/>
      <c r="BO29" s="168"/>
      <c r="BP29" s="168"/>
      <c r="BQ29" s="119"/>
    </row>
    <row r="30" spans="1:69" s="8" customFormat="1" ht="80.25" customHeight="1" thickBot="1" x14ac:dyDescent="0.3">
      <c r="A30" s="510"/>
      <c r="B30" s="645" t="s">
        <v>237</v>
      </c>
      <c r="C30" s="289" t="s">
        <v>241</v>
      </c>
      <c r="D30" s="252" t="s">
        <v>280</v>
      </c>
      <c r="E30" s="250"/>
      <c r="F30" s="250"/>
      <c r="G30" s="247"/>
      <c r="H30" s="247"/>
      <c r="I30" s="247"/>
      <c r="J30" s="247"/>
      <c r="K30" s="303" t="s">
        <v>266</v>
      </c>
      <c r="L30" s="253" t="s">
        <v>17</v>
      </c>
      <c r="M30" s="25">
        <v>10.5</v>
      </c>
      <c r="N30" s="25">
        <v>0</v>
      </c>
      <c r="O30" s="25">
        <v>58.1</v>
      </c>
      <c r="P30" s="25">
        <v>11.5</v>
      </c>
      <c r="Q30" s="25">
        <v>9.3000000000000007</v>
      </c>
      <c r="R30" s="25">
        <v>23.2</v>
      </c>
      <c r="S30" s="25">
        <v>14.4</v>
      </c>
      <c r="T30" s="25">
        <v>9.8000000000000007</v>
      </c>
      <c r="U30" s="25">
        <v>0</v>
      </c>
      <c r="V30" s="25">
        <v>8.6999999999999993</v>
      </c>
      <c r="W30" s="25">
        <v>0</v>
      </c>
      <c r="X30" s="25">
        <v>0</v>
      </c>
      <c r="Y30" s="25">
        <v>10.6</v>
      </c>
      <c r="Z30" s="25">
        <v>1.8</v>
      </c>
      <c r="AA30" s="25">
        <v>0</v>
      </c>
      <c r="AB30" s="25">
        <v>0</v>
      </c>
      <c r="AC30" s="25">
        <v>88.5</v>
      </c>
      <c r="AD30" s="25">
        <v>87.1</v>
      </c>
      <c r="AE30" s="25">
        <v>58.1</v>
      </c>
      <c r="AF30" s="25">
        <v>0</v>
      </c>
      <c r="AG30" s="25">
        <v>0</v>
      </c>
      <c r="AH30" s="25">
        <v>16.3</v>
      </c>
      <c r="AI30" s="25">
        <v>0</v>
      </c>
      <c r="AJ30" s="25">
        <v>0</v>
      </c>
      <c r="AK30" s="25">
        <v>89.4</v>
      </c>
      <c r="AL30" s="25">
        <v>0</v>
      </c>
      <c r="AM30" s="25">
        <v>87.4</v>
      </c>
      <c r="AN30" s="25">
        <v>77.8</v>
      </c>
      <c r="AO30" s="25">
        <v>10.9</v>
      </c>
      <c r="AP30" s="25">
        <v>75.8</v>
      </c>
      <c r="AQ30" s="25">
        <v>0</v>
      </c>
      <c r="AR30" s="25">
        <v>6.5</v>
      </c>
      <c r="AS30" s="25">
        <v>0</v>
      </c>
      <c r="AT30" s="25">
        <v>0</v>
      </c>
      <c r="AU30" s="25">
        <v>39.9</v>
      </c>
      <c r="AV30" s="25">
        <v>71.3</v>
      </c>
      <c r="AW30" s="25">
        <v>0</v>
      </c>
      <c r="AX30" s="25">
        <v>6.8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8.6999999999999993</v>
      </c>
      <c r="BE30" s="25">
        <v>7.8</v>
      </c>
      <c r="BF30" s="25">
        <v>0</v>
      </c>
      <c r="BG30" s="25">
        <v>35.200000000000003</v>
      </c>
      <c r="BH30" s="25">
        <v>0</v>
      </c>
      <c r="BI30" s="25">
        <v>9.5</v>
      </c>
      <c r="BJ30" s="25">
        <v>60.3</v>
      </c>
      <c r="BK30" s="25">
        <v>0</v>
      </c>
      <c r="BL30" s="24"/>
      <c r="BM30" s="24"/>
      <c r="BN30" s="24"/>
      <c r="BO30" s="168">
        <v>23.8</v>
      </c>
      <c r="BP30" s="168">
        <v>23.8</v>
      </c>
      <c r="BQ30" s="119">
        <v>25.8</v>
      </c>
    </row>
    <row r="31" spans="1:69" s="8" customFormat="1" ht="84.75" customHeight="1" thickBot="1" x14ac:dyDescent="0.3">
      <c r="A31" s="510"/>
      <c r="B31" s="646"/>
      <c r="C31" s="289" t="s">
        <v>242</v>
      </c>
      <c r="D31" s="275" t="s">
        <v>244</v>
      </c>
      <c r="E31" s="274"/>
      <c r="F31" s="250"/>
      <c r="G31" s="247"/>
      <c r="H31" s="247"/>
      <c r="I31" s="276"/>
      <c r="J31" s="340"/>
      <c r="K31" s="332" t="s">
        <v>266</v>
      </c>
      <c r="L31" s="251" t="s">
        <v>17</v>
      </c>
      <c r="M31" s="263">
        <v>100</v>
      </c>
      <c r="N31" s="263">
        <v>0</v>
      </c>
      <c r="O31" s="263">
        <v>99.1</v>
      </c>
      <c r="P31" s="263">
        <v>79</v>
      </c>
      <c r="Q31" s="263">
        <v>100</v>
      </c>
      <c r="R31" s="263">
        <v>97.8</v>
      </c>
      <c r="S31" s="263">
        <v>97.9</v>
      </c>
      <c r="T31" s="263">
        <v>100</v>
      </c>
      <c r="U31" s="263">
        <v>0</v>
      </c>
      <c r="V31" s="263">
        <v>37.700000000000003</v>
      </c>
      <c r="W31" s="263">
        <v>0</v>
      </c>
      <c r="X31" s="263">
        <v>0</v>
      </c>
      <c r="Y31" s="263">
        <v>100</v>
      </c>
      <c r="Z31" s="263">
        <v>14.8</v>
      </c>
      <c r="AA31" s="263">
        <v>0</v>
      </c>
      <c r="AB31" s="263">
        <v>0</v>
      </c>
      <c r="AC31" s="263">
        <v>100</v>
      </c>
      <c r="AD31" s="263">
        <v>100</v>
      </c>
      <c r="AE31" s="263">
        <v>100</v>
      </c>
      <c r="AF31" s="263">
        <v>0</v>
      </c>
      <c r="AG31" s="263">
        <v>0</v>
      </c>
      <c r="AH31" s="263">
        <v>65</v>
      </c>
      <c r="AI31" s="263">
        <v>0</v>
      </c>
      <c r="AJ31" s="263">
        <v>0</v>
      </c>
      <c r="AK31" s="263">
        <v>97.4</v>
      </c>
      <c r="AL31" s="263">
        <v>0</v>
      </c>
      <c r="AM31" s="263">
        <v>100</v>
      </c>
      <c r="AN31" s="263">
        <v>98.4</v>
      </c>
      <c r="AO31" s="263">
        <v>100</v>
      </c>
      <c r="AP31" s="263">
        <v>99.1</v>
      </c>
      <c r="AQ31" s="263">
        <v>0</v>
      </c>
      <c r="AR31" s="263">
        <v>100</v>
      </c>
      <c r="AS31" s="263">
        <v>0</v>
      </c>
      <c r="AT31" s="263">
        <v>0</v>
      </c>
      <c r="AU31" s="263">
        <v>98.4</v>
      </c>
      <c r="AV31" s="263">
        <v>96.5</v>
      </c>
      <c r="AW31" s="263">
        <v>0</v>
      </c>
      <c r="AX31" s="263">
        <v>98.1</v>
      </c>
      <c r="AY31" s="263">
        <v>0</v>
      </c>
      <c r="AZ31" s="263">
        <v>0</v>
      </c>
      <c r="BA31" s="263">
        <v>0</v>
      </c>
      <c r="BB31" s="263">
        <v>0</v>
      </c>
      <c r="BC31" s="263">
        <v>0</v>
      </c>
      <c r="BD31" s="263">
        <v>100</v>
      </c>
      <c r="BE31" s="263">
        <v>100</v>
      </c>
      <c r="BF31" s="263">
        <v>0</v>
      </c>
      <c r="BG31" s="263">
        <v>97.1</v>
      </c>
      <c r="BH31" s="263">
        <v>0</v>
      </c>
      <c r="BI31" s="263">
        <v>74.8</v>
      </c>
      <c r="BJ31" s="263">
        <v>100</v>
      </c>
      <c r="BK31" s="263">
        <v>0</v>
      </c>
      <c r="BL31" s="264"/>
      <c r="BM31" s="264"/>
      <c r="BN31" s="264"/>
      <c r="BO31" s="265"/>
      <c r="BP31" s="265"/>
      <c r="BQ31" s="245"/>
    </row>
    <row r="32" spans="1:69" s="273" customFormat="1" ht="57.75" customHeight="1" thickBot="1" x14ac:dyDescent="0.3">
      <c r="A32" s="510"/>
      <c r="B32" s="647"/>
      <c r="C32" s="289" t="s">
        <v>245</v>
      </c>
      <c r="D32" s="266" t="s">
        <v>246</v>
      </c>
      <c r="E32" s="267"/>
      <c r="F32" s="267"/>
      <c r="G32" s="268"/>
      <c r="H32" s="268"/>
      <c r="I32" s="268"/>
      <c r="J32" s="268"/>
      <c r="K32" s="341"/>
      <c r="L32" s="268" t="s">
        <v>17</v>
      </c>
      <c r="M32" s="269">
        <v>0.1</v>
      </c>
      <c r="N32" s="269">
        <v>0.8</v>
      </c>
      <c r="O32" s="269">
        <v>0.2</v>
      </c>
      <c r="P32" s="269">
        <v>0</v>
      </c>
      <c r="Q32" s="269">
        <v>0.2</v>
      </c>
      <c r="R32" s="269">
        <v>0</v>
      </c>
      <c r="S32" s="269">
        <v>0.3</v>
      </c>
      <c r="T32" s="269">
        <v>0.2</v>
      </c>
      <c r="U32" s="269">
        <v>0.2</v>
      </c>
      <c r="V32" s="269">
        <v>0</v>
      </c>
      <c r="W32" s="269">
        <v>0.1</v>
      </c>
      <c r="X32" s="269">
        <v>0</v>
      </c>
      <c r="Y32" s="269">
        <v>0.2</v>
      </c>
      <c r="Z32" s="269">
        <v>0.9</v>
      </c>
      <c r="AA32" s="269">
        <v>0</v>
      </c>
      <c r="AB32" s="269">
        <v>0</v>
      </c>
      <c r="AC32" s="269">
        <v>0</v>
      </c>
      <c r="AD32" s="269">
        <v>0.2</v>
      </c>
      <c r="AE32" s="269">
        <v>0.2</v>
      </c>
      <c r="AF32" s="269">
        <v>2.8</v>
      </c>
      <c r="AG32" s="269">
        <v>0</v>
      </c>
      <c r="AH32" s="269">
        <v>0.5</v>
      </c>
      <c r="AI32" s="269">
        <v>0.3</v>
      </c>
      <c r="AJ32" s="269">
        <v>0.3</v>
      </c>
      <c r="AK32" s="269">
        <v>0</v>
      </c>
      <c r="AL32" s="269">
        <v>0</v>
      </c>
      <c r="AM32" s="269">
        <v>0</v>
      </c>
      <c r="AN32" s="269">
        <v>0.08</v>
      </c>
      <c r="AO32" s="269">
        <v>0</v>
      </c>
      <c r="AP32" s="269">
        <v>0.1</v>
      </c>
      <c r="AQ32" s="269">
        <v>0.2</v>
      </c>
      <c r="AR32" s="269">
        <v>0</v>
      </c>
      <c r="AS32" s="269">
        <v>0.2</v>
      </c>
      <c r="AT32" s="269">
        <v>0</v>
      </c>
      <c r="AU32" s="269">
        <v>0</v>
      </c>
      <c r="AV32" s="269">
        <v>0</v>
      </c>
      <c r="AW32" s="269">
        <v>0</v>
      </c>
      <c r="AX32" s="269">
        <v>0</v>
      </c>
      <c r="AY32" s="269">
        <v>0.2</v>
      </c>
      <c r="AZ32" s="269">
        <v>3.7</v>
      </c>
      <c r="BA32" s="269">
        <v>0</v>
      </c>
      <c r="BB32" s="269">
        <v>0.1</v>
      </c>
      <c r="BC32" s="269">
        <v>0.2</v>
      </c>
      <c r="BD32" s="269">
        <v>1</v>
      </c>
      <c r="BE32" s="269">
        <v>0.4</v>
      </c>
      <c r="BF32" s="269">
        <v>0</v>
      </c>
      <c r="BG32" s="269">
        <v>1.3</v>
      </c>
      <c r="BH32" s="269">
        <v>0.1</v>
      </c>
      <c r="BI32" s="269">
        <v>0.6</v>
      </c>
      <c r="BJ32" s="269">
        <v>0</v>
      </c>
      <c r="BK32" s="269">
        <v>0</v>
      </c>
      <c r="BL32" s="270"/>
      <c r="BM32" s="270"/>
      <c r="BN32" s="270"/>
      <c r="BO32" s="271"/>
      <c r="BP32" s="271"/>
      <c r="BQ32" s="272">
        <v>0.4</v>
      </c>
    </row>
    <row r="33" spans="1:69" s="8" customFormat="1" ht="15.75" customHeight="1" x14ac:dyDescent="0.25">
      <c r="A33" s="509"/>
      <c r="B33" s="516" t="s">
        <v>239</v>
      </c>
      <c r="C33" s="595" t="s">
        <v>48</v>
      </c>
      <c r="D33" s="536" t="s">
        <v>225</v>
      </c>
      <c r="E33" s="589">
        <v>42736</v>
      </c>
      <c r="F33" s="542" t="s">
        <v>165</v>
      </c>
      <c r="G33" s="602"/>
      <c r="H33" s="524" t="s">
        <v>15</v>
      </c>
      <c r="I33" s="524" t="s">
        <v>15</v>
      </c>
      <c r="J33" s="592" t="s">
        <v>224</v>
      </c>
      <c r="K33" s="550" t="s">
        <v>267</v>
      </c>
      <c r="L33" s="351" t="s">
        <v>16</v>
      </c>
      <c r="M33" s="352">
        <v>1</v>
      </c>
      <c r="N33" s="352">
        <v>1</v>
      </c>
      <c r="O33" s="352">
        <v>1</v>
      </c>
      <c r="P33" s="352">
        <v>1</v>
      </c>
      <c r="Q33" s="352">
        <v>0</v>
      </c>
      <c r="R33" s="352">
        <v>1</v>
      </c>
      <c r="S33" s="352">
        <v>0</v>
      </c>
      <c r="T33" s="352">
        <v>0</v>
      </c>
      <c r="U33" s="352">
        <v>1</v>
      </c>
      <c r="V33" s="352">
        <v>1</v>
      </c>
      <c r="W33" s="352">
        <v>0</v>
      </c>
      <c r="X33" s="352">
        <v>1</v>
      </c>
      <c r="Y33" s="352">
        <v>1</v>
      </c>
      <c r="Z33" s="352">
        <v>1</v>
      </c>
      <c r="AA33" s="352">
        <v>1</v>
      </c>
      <c r="AB33" s="352">
        <v>0</v>
      </c>
      <c r="AC33" s="352">
        <v>1</v>
      </c>
      <c r="AD33" s="352">
        <v>1</v>
      </c>
      <c r="AE33" s="352">
        <v>1</v>
      </c>
      <c r="AF33" s="352">
        <v>1</v>
      </c>
      <c r="AG33" s="352">
        <v>0</v>
      </c>
      <c r="AH33" s="352">
        <v>1</v>
      </c>
      <c r="AI33" s="352">
        <v>1</v>
      </c>
      <c r="AJ33" s="352">
        <v>1</v>
      </c>
      <c r="AK33" s="352">
        <v>1</v>
      </c>
      <c r="AL33" s="352">
        <v>1</v>
      </c>
      <c r="AM33" s="352">
        <v>0</v>
      </c>
      <c r="AN33" s="352">
        <v>0</v>
      </c>
      <c r="AO33" s="352">
        <v>1</v>
      </c>
      <c r="AP33" s="352">
        <v>1</v>
      </c>
      <c r="AQ33" s="352">
        <v>1</v>
      </c>
      <c r="AR33" s="352">
        <v>1</v>
      </c>
      <c r="AS33" s="352">
        <v>0</v>
      </c>
      <c r="AT33" s="352">
        <v>0</v>
      </c>
      <c r="AU33" s="352">
        <v>1</v>
      </c>
      <c r="AV33" s="352">
        <v>0</v>
      </c>
      <c r="AW33" s="352">
        <v>0</v>
      </c>
      <c r="AX33" s="352">
        <v>1</v>
      </c>
      <c r="AY33" s="352">
        <v>1</v>
      </c>
      <c r="AZ33" s="352">
        <v>1</v>
      </c>
      <c r="BA33" s="352">
        <v>1</v>
      </c>
      <c r="BB33" s="352">
        <v>1</v>
      </c>
      <c r="BC33" s="352">
        <v>1</v>
      </c>
      <c r="BD33" s="352">
        <v>1</v>
      </c>
      <c r="BE33" s="352">
        <v>0</v>
      </c>
      <c r="BF33" s="352">
        <v>0</v>
      </c>
      <c r="BG33" s="352">
        <v>0</v>
      </c>
      <c r="BH33" s="352">
        <v>0</v>
      </c>
      <c r="BI33" s="352">
        <v>1</v>
      </c>
      <c r="BJ33" s="352">
        <v>1</v>
      </c>
      <c r="BK33" s="352">
        <v>0</v>
      </c>
      <c r="BL33" s="37"/>
      <c r="BM33" s="24"/>
      <c r="BN33" s="24"/>
      <c r="BO33" s="168"/>
      <c r="BP33" s="168"/>
      <c r="BQ33" s="119"/>
    </row>
    <row r="34" spans="1:69" s="8" customFormat="1" x14ac:dyDescent="0.25">
      <c r="A34" s="509"/>
      <c r="B34" s="516"/>
      <c r="C34" s="596"/>
      <c r="D34" s="537"/>
      <c r="E34" s="540"/>
      <c r="F34" s="617"/>
      <c r="G34" s="603"/>
      <c r="H34" s="601"/>
      <c r="I34" s="601"/>
      <c r="J34" s="593"/>
      <c r="K34" s="551"/>
      <c r="L34" s="256" t="s">
        <v>49</v>
      </c>
      <c r="M34" s="24"/>
      <c r="N34" s="24"/>
      <c r="O34" s="24"/>
      <c r="P34" s="24"/>
      <c r="Q34" s="24">
        <v>1</v>
      </c>
      <c r="R34" s="24"/>
      <c r="S34" s="24">
        <v>3</v>
      </c>
      <c r="T34" s="24">
        <v>2</v>
      </c>
      <c r="U34" s="24"/>
      <c r="V34" s="24"/>
      <c r="W34" s="24">
        <v>1</v>
      </c>
      <c r="X34" s="24"/>
      <c r="Y34" s="24"/>
      <c r="Z34" s="24"/>
      <c r="AA34" s="24"/>
      <c r="AB34" s="24">
        <v>1</v>
      </c>
      <c r="AC34" s="24"/>
      <c r="AD34" s="24"/>
      <c r="AE34" s="24"/>
      <c r="AF34" s="24"/>
      <c r="AG34" s="24">
        <v>1</v>
      </c>
      <c r="AH34" s="24"/>
      <c r="AI34" s="24"/>
      <c r="AJ34" s="24"/>
      <c r="AK34" s="24"/>
      <c r="AL34" s="24"/>
      <c r="AM34" s="24">
        <v>1</v>
      </c>
      <c r="AN34" s="24">
        <v>1</v>
      </c>
      <c r="AO34" s="24"/>
      <c r="AP34" s="24"/>
      <c r="AQ34" s="24"/>
      <c r="AR34" s="24"/>
      <c r="AS34" s="24">
        <v>1</v>
      </c>
      <c r="AT34" s="24">
        <v>1</v>
      </c>
      <c r="AU34" s="24"/>
      <c r="AV34" s="24">
        <v>1</v>
      </c>
      <c r="AW34" s="24">
        <v>3</v>
      </c>
      <c r="AX34" s="24"/>
      <c r="AY34" s="24"/>
      <c r="AZ34" s="24"/>
      <c r="BA34" s="24"/>
      <c r="BB34" s="24"/>
      <c r="BC34" s="24"/>
      <c r="BD34" s="24"/>
      <c r="BE34" s="24">
        <v>2</v>
      </c>
      <c r="BF34" s="24">
        <v>3</v>
      </c>
      <c r="BG34" s="24">
        <v>1</v>
      </c>
      <c r="BH34" s="24">
        <v>1</v>
      </c>
      <c r="BI34" s="24"/>
      <c r="BJ34" s="24"/>
      <c r="BK34" s="24">
        <v>1</v>
      </c>
      <c r="BL34" s="37"/>
      <c r="BM34" s="24"/>
      <c r="BN34" s="24"/>
      <c r="BO34" s="168">
        <v>33</v>
      </c>
      <c r="BP34" s="168">
        <v>31</v>
      </c>
      <c r="BQ34" s="119">
        <v>25</v>
      </c>
    </row>
    <row r="35" spans="1:69" s="8" customFormat="1" ht="36.75" customHeight="1" thickBot="1" x14ac:dyDescent="0.3">
      <c r="A35" s="509"/>
      <c r="B35" s="516"/>
      <c r="C35" s="597"/>
      <c r="D35" s="538"/>
      <c r="E35" s="541"/>
      <c r="F35" s="532"/>
      <c r="G35" s="604"/>
      <c r="H35" s="408"/>
      <c r="I35" s="408"/>
      <c r="J35" s="594"/>
      <c r="K35" s="402"/>
      <c r="L35" s="256" t="s">
        <v>50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>
        <v>1</v>
      </c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37"/>
      <c r="BM35" s="24"/>
      <c r="BN35" s="24"/>
      <c r="BO35" s="168">
        <v>0</v>
      </c>
      <c r="BP35" s="168">
        <v>3</v>
      </c>
      <c r="BQ35" s="119">
        <v>1</v>
      </c>
    </row>
    <row r="36" spans="1:69" s="8" customFormat="1" ht="22.5" x14ac:dyDescent="0.25">
      <c r="A36" s="509"/>
      <c r="B36" s="516"/>
      <c r="C36" s="290" t="s">
        <v>51</v>
      </c>
      <c r="D36" s="598" t="s">
        <v>52</v>
      </c>
      <c r="E36" s="539">
        <v>42005</v>
      </c>
      <c r="F36" s="618" t="s">
        <v>166</v>
      </c>
      <c r="G36" s="542"/>
      <c r="H36" s="417" t="s">
        <v>15</v>
      </c>
      <c r="I36" s="417" t="s">
        <v>108</v>
      </c>
      <c r="J36" s="417"/>
      <c r="K36" s="300"/>
      <c r="L36" s="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168"/>
      <c r="BP36" s="168"/>
      <c r="BQ36" s="119"/>
    </row>
    <row r="37" spans="1:69" s="8" customFormat="1" x14ac:dyDescent="0.25">
      <c r="A37" s="509"/>
      <c r="B37" s="516"/>
      <c r="C37" s="291" t="s">
        <v>53</v>
      </c>
      <c r="D37" s="599"/>
      <c r="E37" s="540"/>
      <c r="F37" s="619"/>
      <c r="G37" s="525"/>
      <c r="H37" s="418"/>
      <c r="I37" s="418"/>
      <c r="J37" s="601"/>
      <c r="K37" s="308"/>
      <c r="L37" s="3" t="s">
        <v>17</v>
      </c>
      <c r="M37" s="238">
        <v>18.335089567966282</v>
      </c>
      <c r="N37" s="238">
        <v>16.558441558441558</v>
      </c>
      <c r="O37" s="238">
        <v>14.857744994731295</v>
      </c>
      <c r="P37" s="238">
        <v>26.368159203980102</v>
      </c>
      <c r="Q37" s="238">
        <v>19.047619047619047</v>
      </c>
      <c r="R37" s="238">
        <v>33.810888252148999</v>
      </c>
      <c r="S37" s="238">
        <v>7.0815450643776829</v>
      </c>
      <c r="T37" s="238">
        <v>13.793103448275861</v>
      </c>
      <c r="U37" s="238">
        <v>36.320754716981128</v>
      </c>
      <c r="V37" s="238">
        <v>11.089494163424124</v>
      </c>
      <c r="W37" s="238">
        <v>16.979166666666668</v>
      </c>
      <c r="X37" s="238">
        <v>18.12778603268945</v>
      </c>
      <c r="Y37" s="238">
        <v>21.15702479338843</v>
      </c>
      <c r="Z37" s="238">
        <v>17.91483113069016</v>
      </c>
      <c r="AA37" s="238">
        <v>11.538461538461538</v>
      </c>
      <c r="AB37" s="238">
        <v>8.8315217391304355</v>
      </c>
      <c r="AC37" s="238">
        <v>12.916246215943492</v>
      </c>
      <c r="AD37" s="238">
        <v>20.069444444444446</v>
      </c>
      <c r="AE37" s="238">
        <v>19.662921348314608</v>
      </c>
      <c r="AF37" s="238">
        <v>19.313304721030043</v>
      </c>
      <c r="AG37" s="238">
        <v>25.465838509316768</v>
      </c>
      <c r="AH37" s="238">
        <v>5.4263565891472867</v>
      </c>
      <c r="AI37" s="238">
        <v>23.197492163009404</v>
      </c>
      <c r="AJ37" s="238">
        <v>30.929487179487182</v>
      </c>
      <c r="AK37" s="238">
        <v>5.3179190751445091</v>
      </c>
      <c r="AL37" s="238">
        <v>14.25339366515837</v>
      </c>
      <c r="AM37" s="238">
        <v>11.587147030185005</v>
      </c>
      <c r="AN37" s="238">
        <v>14.123376623376624</v>
      </c>
      <c r="AO37" s="238">
        <v>16.024096385542169</v>
      </c>
      <c r="AP37" s="238">
        <v>22.327790973871732</v>
      </c>
      <c r="AQ37" s="238">
        <v>3.6900369003690034</v>
      </c>
      <c r="AR37" s="238">
        <v>21.963190184049079</v>
      </c>
      <c r="AS37" s="238">
        <v>16.61721068249258</v>
      </c>
      <c r="AT37" s="238">
        <v>30.555555555555557</v>
      </c>
      <c r="AU37" s="238">
        <v>11.027190332326283</v>
      </c>
      <c r="AV37" s="238">
        <v>8.4175084175084187</v>
      </c>
      <c r="AW37" s="238">
        <v>28.078817733990146</v>
      </c>
      <c r="AX37" s="238">
        <v>14.247669773635153</v>
      </c>
      <c r="AY37" s="238">
        <v>12.714776632302405</v>
      </c>
      <c r="AZ37" s="238">
        <v>15.517241379310345</v>
      </c>
      <c r="BA37" s="238">
        <v>27.777777777777779</v>
      </c>
      <c r="BB37" s="238">
        <v>27.879440258342303</v>
      </c>
      <c r="BC37" s="238">
        <v>19.678714859437751</v>
      </c>
      <c r="BD37" s="238">
        <v>12.022900763358779</v>
      </c>
      <c r="BE37" s="238">
        <v>16.949152542372879</v>
      </c>
      <c r="BF37" s="238">
        <v>17.990654205607477</v>
      </c>
      <c r="BG37" s="238">
        <v>4.834905660377359</v>
      </c>
      <c r="BH37" s="238">
        <v>3.5891089108910887</v>
      </c>
      <c r="BI37" s="238">
        <v>16.502463054187192</v>
      </c>
      <c r="BJ37" s="238">
        <v>10.608020698576972</v>
      </c>
      <c r="BK37" s="238">
        <v>10</v>
      </c>
      <c r="BL37" s="24"/>
      <c r="BM37" s="24"/>
      <c r="BN37" s="24"/>
      <c r="BO37" s="168">
        <v>18.2</v>
      </c>
      <c r="BP37" s="168">
        <v>16.8</v>
      </c>
      <c r="BQ37" s="119">
        <v>16.2</v>
      </c>
    </row>
    <row r="38" spans="1:69" s="8" customFormat="1" x14ac:dyDescent="0.25">
      <c r="A38" s="509"/>
      <c r="B38" s="516"/>
      <c r="C38" s="292" t="s">
        <v>54</v>
      </c>
      <c r="D38" s="599"/>
      <c r="E38" s="540"/>
      <c r="F38" s="619"/>
      <c r="G38" s="525"/>
      <c r="H38" s="418"/>
      <c r="I38" s="418"/>
      <c r="J38" s="601"/>
      <c r="K38" s="308"/>
      <c r="L38" s="3" t="s">
        <v>17</v>
      </c>
      <c r="M38" s="238">
        <v>60.800842992623814</v>
      </c>
      <c r="N38" s="238">
        <v>61.038961038961034</v>
      </c>
      <c r="O38" s="238">
        <v>67.966280295047426</v>
      </c>
      <c r="P38" s="238">
        <v>54.82587064676617</v>
      </c>
      <c r="Q38" s="238">
        <v>60.983102918586788</v>
      </c>
      <c r="R38" s="238">
        <v>53.724928366762178</v>
      </c>
      <c r="S38" s="238">
        <v>37.982832618025753</v>
      </c>
      <c r="T38" s="238">
        <v>59.255898366606175</v>
      </c>
      <c r="U38" s="238">
        <v>45.990566037735846</v>
      </c>
      <c r="V38" s="238">
        <v>63.229571984435793</v>
      </c>
      <c r="W38" s="238">
        <v>65</v>
      </c>
      <c r="X38" s="238">
        <v>68.202080237741455</v>
      </c>
      <c r="Y38" s="238">
        <v>64.132231404958674</v>
      </c>
      <c r="Z38" s="238">
        <v>65.051395007342137</v>
      </c>
      <c r="AA38" s="238">
        <v>66.025641025641022</v>
      </c>
      <c r="AB38" s="238">
        <v>74.864130434782609</v>
      </c>
      <c r="AC38" s="238">
        <v>65.489404641775977</v>
      </c>
      <c r="AD38" s="238">
        <v>56.736111111111107</v>
      </c>
      <c r="AE38" s="238">
        <v>57.022471910112358</v>
      </c>
      <c r="AF38" s="238">
        <v>76.60944206008584</v>
      </c>
      <c r="AG38" s="238">
        <v>58.695652173913047</v>
      </c>
      <c r="AH38" s="238">
        <v>26.666666666666668</v>
      </c>
      <c r="AI38" s="238">
        <v>60.188087774294672</v>
      </c>
      <c r="AJ38" s="238">
        <v>57.692307692307686</v>
      </c>
      <c r="AK38" s="238">
        <v>33.872832369942195</v>
      </c>
      <c r="AL38" s="238">
        <v>43.665158371040725</v>
      </c>
      <c r="AM38" s="238">
        <v>71.470301850048685</v>
      </c>
      <c r="AN38" s="238">
        <v>44.155844155844157</v>
      </c>
      <c r="AO38" s="238">
        <v>70.120481927710841</v>
      </c>
      <c r="AP38" s="238">
        <v>58.27395091053048</v>
      </c>
      <c r="AQ38" s="238">
        <v>71.217712177121768</v>
      </c>
      <c r="AR38" s="238">
        <v>69.815950920245399</v>
      </c>
      <c r="AS38" s="238">
        <v>51.730959446092974</v>
      </c>
      <c r="AT38" s="238">
        <v>42.283950617283949</v>
      </c>
      <c r="AU38" s="238">
        <v>76.435045317220542</v>
      </c>
      <c r="AV38" s="238">
        <v>61.212121212121204</v>
      </c>
      <c r="AW38" s="238">
        <v>37.602627257799668</v>
      </c>
      <c r="AX38" s="238">
        <v>63.781624500665778</v>
      </c>
      <c r="AY38" s="238">
        <v>61.68384879725086</v>
      </c>
      <c r="AZ38" s="238">
        <v>52.490421455938694</v>
      </c>
      <c r="BA38" s="238">
        <v>64.478114478114477</v>
      </c>
      <c r="BB38" s="238">
        <v>52.421959095801938</v>
      </c>
      <c r="BC38" s="238">
        <v>64.257028112449802</v>
      </c>
      <c r="BD38" s="238">
        <v>58.396946564885496</v>
      </c>
      <c r="BE38" s="238">
        <v>68.502824858757066</v>
      </c>
      <c r="BF38" s="238">
        <v>62.967289719626166</v>
      </c>
      <c r="BG38" s="238">
        <v>66.273584905660371</v>
      </c>
      <c r="BH38" s="238">
        <v>52.475247524752476</v>
      </c>
      <c r="BI38" s="238">
        <v>61.453201970443352</v>
      </c>
      <c r="BJ38" s="238">
        <v>65.588615782664945</v>
      </c>
      <c r="BK38" s="238">
        <v>34.693877551020407</v>
      </c>
      <c r="BL38" s="24"/>
      <c r="BM38" s="24"/>
      <c r="BN38" s="24"/>
      <c r="BO38" s="168">
        <v>56.1</v>
      </c>
      <c r="BP38" s="168">
        <v>57.3</v>
      </c>
      <c r="BQ38" s="119">
        <v>58.3</v>
      </c>
    </row>
    <row r="39" spans="1:69" s="8" customFormat="1" x14ac:dyDescent="0.25">
      <c r="A39" s="509"/>
      <c r="B39" s="516"/>
      <c r="C39" s="292" t="s">
        <v>55</v>
      </c>
      <c r="D39" s="599"/>
      <c r="E39" s="540"/>
      <c r="F39" s="619"/>
      <c r="G39" s="525"/>
      <c r="H39" s="418"/>
      <c r="I39" s="418"/>
      <c r="J39" s="601"/>
      <c r="K39" s="308"/>
      <c r="L39" s="3" t="s">
        <v>17</v>
      </c>
      <c r="M39" s="238">
        <v>20.021074815595362</v>
      </c>
      <c r="N39" s="238">
        <v>17.857142857142858</v>
      </c>
      <c r="O39" s="238">
        <v>16.227608008429925</v>
      </c>
      <c r="P39" s="238">
        <v>17.71144278606965</v>
      </c>
      <c r="Q39" s="238">
        <v>19.201228878648234</v>
      </c>
      <c r="R39" s="238">
        <v>11.604584527220631</v>
      </c>
      <c r="S39" s="238">
        <v>53.111587982832617</v>
      </c>
      <c r="T39" s="238">
        <v>25.952813067150636</v>
      </c>
      <c r="U39" s="238">
        <v>16.509433962264151</v>
      </c>
      <c r="V39" s="238">
        <v>25.097276264591439</v>
      </c>
      <c r="W39" s="238">
        <v>17.291666666666668</v>
      </c>
      <c r="X39" s="238">
        <v>13.075780089153048</v>
      </c>
      <c r="Y39" s="238">
        <v>13.223140495867769</v>
      </c>
      <c r="Z39" s="238">
        <v>16.299559471365637</v>
      </c>
      <c r="AA39" s="238">
        <v>20.512820512820511</v>
      </c>
      <c r="AB39" s="238">
        <v>15.625</v>
      </c>
      <c r="AC39" s="238">
        <v>21.19071644803229</v>
      </c>
      <c r="AD39" s="238">
        <v>22.569444444444446</v>
      </c>
      <c r="AE39" s="238">
        <v>22.659176029962545</v>
      </c>
      <c r="AF39" s="238">
        <v>3.0042918454935621</v>
      </c>
      <c r="AG39" s="238">
        <v>12.422360248447205</v>
      </c>
      <c r="AH39" s="238">
        <v>66.511627906976742</v>
      </c>
      <c r="AI39" s="238">
        <v>15.360501567398119</v>
      </c>
      <c r="AJ39" s="238">
        <v>9.6153846153846168</v>
      </c>
      <c r="AK39" s="238">
        <v>59.884393063583815</v>
      </c>
      <c r="AL39" s="238">
        <v>41.628959276018101</v>
      </c>
      <c r="AM39" s="238">
        <v>16.260954235637783</v>
      </c>
      <c r="AN39" s="238">
        <v>40.990259740259738</v>
      </c>
      <c r="AO39" s="238">
        <v>12.650602409638553</v>
      </c>
      <c r="AP39" s="238">
        <v>18.923198733174981</v>
      </c>
      <c r="AQ39" s="238">
        <v>24.354243542435423</v>
      </c>
      <c r="AR39" s="238">
        <v>7.1165644171779148</v>
      </c>
      <c r="AS39" s="238">
        <v>30.662710187932738</v>
      </c>
      <c r="AT39" s="238">
        <v>27.160493827160494</v>
      </c>
      <c r="AU39" s="238">
        <v>11.782477341389729</v>
      </c>
      <c r="AV39" s="238">
        <v>29.629629629629626</v>
      </c>
      <c r="AW39" s="238">
        <v>33.66174055829228</v>
      </c>
      <c r="AX39" s="238">
        <v>20.239680426098534</v>
      </c>
      <c r="AY39" s="238">
        <v>24.742268041237114</v>
      </c>
      <c r="AZ39" s="238">
        <v>30.268199233716476</v>
      </c>
      <c r="BA39" s="238">
        <v>6.0606060606060606</v>
      </c>
      <c r="BB39" s="238">
        <v>18.29924650161464</v>
      </c>
      <c r="BC39" s="238">
        <v>15.261044176706829</v>
      </c>
      <c r="BD39" s="238">
        <v>28.244274809160309</v>
      </c>
      <c r="BE39" s="238">
        <v>13.418079096045199</v>
      </c>
      <c r="BF39" s="238">
        <v>18.22429906542056</v>
      </c>
      <c r="BG39" s="238">
        <v>27.712264150943394</v>
      </c>
      <c r="BH39" s="238">
        <v>42.698019801980195</v>
      </c>
      <c r="BI39" s="238">
        <v>21.428571428571427</v>
      </c>
      <c r="BJ39" s="238">
        <v>22.768434670116431</v>
      </c>
      <c r="BK39" s="238">
        <v>53.877551020408163</v>
      </c>
      <c r="BL39" s="24"/>
      <c r="BM39" s="24"/>
      <c r="BN39" s="24"/>
      <c r="BO39" s="168">
        <v>23.6</v>
      </c>
      <c r="BP39" s="168">
        <v>24.5</v>
      </c>
      <c r="BQ39" s="119">
        <v>23.6</v>
      </c>
    </row>
    <row r="40" spans="1:69" s="8" customFormat="1" x14ac:dyDescent="0.25">
      <c r="A40" s="509"/>
      <c r="B40" s="516"/>
      <c r="C40" s="292" t="s">
        <v>56</v>
      </c>
      <c r="D40" s="599"/>
      <c r="E40" s="540"/>
      <c r="F40" s="619"/>
      <c r="G40" s="525"/>
      <c r="H40" s="418"/>
      <c r="I40" s="418"/>
      <c r="J40" s="601"/>
      <c r="K40" s="308"/>
      <c r="L40" s="3" t="s">
        <v>17</v>
      </c>
      <c r="M40" s="238">
        <v>0.84299262381454154</v>
      </c>
      <c r="N40" s="238">
        <v>4.5454545454545459</v>
      </c>
      <c r="O40" s="238">
        <v>0.9483667017913594</v>
      </c>
      <c r="P40" s="238">
        <v>1.0945273631840797</v>
      </c>
      <c r="Q40" s="238">
        <v>0.76804915514592931</v>
      </c>
      <c r="R40" s="238">
        <v>0.8595988538681949</v>
      </c>
      <c r="S40" s="238">
        <v>1.8240343347639485</v>
      </c>
      <c r="T40" s="238">
        <v>0.99818511796733211</v>
      </c>
      <c r="U40" s="238">
        <v>1.179245283018868</v>
      </c>
      <c r="V40" s="238">
        <v>0.58365758754863817</v>
      </c>
      <c r="W40" s="238">
        <v>0.72916666666666663</v>
      </c>
      <c r="X40" s="238">
        <v>0.59435364041604755</v>
      </c>
      <c r="Y40" s="238">
        <v>1.4876033057851239</v>
      </c>
      <c r="Z40" s="238">
        <v>0.73421439060205573</v>
      </c>
      <c r="AA40" s="238">
        <v>1.9230769230769231</v>
      </c>
      <c r="AB40" s="238">
        <v>0.81521739130434778</v>
      </c>
      <c r="AC40" s="238">
        <v>0.40363269424823411</v>
      </c>
      <c r="AD40" s="238">
        <v>0.625</v>
      </c>
      <c r="AE40" s="238">
        <v>0.65543071161048694</v>
      </c>
      <c r="AF40" s="238">
        <v>1.0729613733905579</v>
      </c>
      <c r="AG40" s="238">
        <v>3.4161490683229814</v>
      </c>
      <c r="AH40" s="238">
        <v>0.31007751937984496</v>
      </c>
      <c r="AI40" s="238">
        <v>1.2539184952978055</v>
      </c>
      <c r="AJ40" s="238">
        <v>1.7628205128205128</v>
      </c>
      <c r="AK40" s="238">
        <v>0.46242774566473993</v>
      </c>
      <c r="AL40" s="238">
        <v>0.45248868778280549</v>
      </c>
      <c r="AM40" s="238">
        <v>0.29211295034079843</v>
      </c>
      <c r="AN40" s="238">
        <v>0.73051948051948046</v>
      </c>
      <c r="AO40" s="238">
        <v>1.2048192771084338</v>
      </c>
      <c r="AP40" s="238">
        <v>0</v>
      </c>
      <c r="AQ40" s="238">
        <v>0.73800738007380073</v>
      </c>
      <c r="AR40" s="238">
        <v>1.1042944785276074</v>
      </c>
      <c r="AS40" s="238">
        <v>0.19782393669634024</v>
      </c>
      <c r="AT40" s="238">
        <v>27.160493827160494</v>
      </c>
      <c r="AU40" s="238">
        <v>0.75528700906344415</v>
      </c>
      <c r="AV40" s="238">
        <v>0.74074074074074081</v>
      </c>
      <c r="AW40" s="238">
        <v>0.49261083743842365</v>
      </c>
      <c r="AX40" s="238">
        <v>1.7310252996005324</v>
      </c>
      <c r="AY40" s="238">
        <v>0</v>
      </c>
      <c r="AZ40" s="238">
        <v>1.7241379310344827</v>
      </c>
      <c r="BA40" s="238">
        <v>1.6835016835016834</v>
      </c>
      <c r="BB40" s="238">
        <v>1.3993541442411195</v>
      </c>
      <c r="BC40" s="238">
        <v>0.80321285140562237</v>
      </c>
      <c r="BD40" s="238">
        <v>1.3358778625954197</v>
      </c>
      <c r="BE40" s="238">
        <v>0.98870056497175152</v>
      </c>
      <c r="BF40" s="238">
        <v>0.81775700934579432</v>
      </c>
      <c r="BG40" s="238">
        <v>1.179245283018868</v>
      </c>
      <c r="BH40" s="238">
        <v>1.2376237623762376</v>
      </c>
      <c r="BI40" s="238">
        <v>0.61576354679802958</v>
      </c>
      <c r="BJ40" s="238">
        <v>1.0349288486416559</v>
      </c>
      <c r="BK40" s="238">
        <v>0.40816326530612246</v>
      </c>
      <c r="BL40" s="24"/>
      <c r="BM40" s="24"/>
      <c r="BN40" s="24"/>
      <c r="BO40" s="168">
        <v>1</v>
      </c>
      <c r="BP40" s="168">
        <v>0.8</v>
      </c>
      <c r="BQ40" s="119">
        <v>1.2</v>
      </c>
    </row>
    <row r="41" spans="1:69" s="8" customFormat="1" ht="16.5" thickBot="1" x14ac:dyDescent="0.3">
      <c r="A41" s="509"/>
      <c r="B41" s="516"/>
      <c r="C41" s="293" t="s">
        <v>57</v>
      </c>
      <c r="D41" s="600"/>
      <c r="E41" s="541"/>
      <c r="F41" s="620"/>
      <c r="G41" s="563"/>
      <c r="H41" s="419"/>
      <c r="I41" s="419"/>
      <c r="J41" s="408"/>
      <c r="K41" s="299"/>
      <c r="L41" s="3" t="s">
        <v>17</v>
      </c>
      <c r="M41" s="238">
        <v>0</v>
      </c>
      <c r="N41" s="238">
        <v>0</v>
      </c>
      <c r="O41" s="238">
        <v>0</v>
      </c>
      <c r="P41" s="238">
        <v>0</v>
      </c>
      <c r="Q41" s="238">
        <v>0</v>
      </c>
      <c r="R41" s="238">
        <v>0</v>
      </c>
      <c r="S41" s="238">
        <v>0</v>
      </c>
      <c r="T41" s="238">
        <v>0</v>
      </c>
      <c r="U41" s="238">
        <v>0</v>
      </c>
      <c r="V41" s="238">
        <v>0</v>
      </c>
      <c r="W41" s="238">
        <v>0</v>
      </c>
      <c r="X41" s="238">
        <v>0</v>
      </c>
      <c r="Y41" s="238">
        <v>0</v>
      </c>
      <c r="Z41" s="238">
        <v>0</v>
      </c>
      <c r="AA41" s="238">
        <v>0</v>
      </c>
      <c r="AB41" s="238">
        <v>0</v>
      </c>
      <c r="AC41" s="238">
        <v>0</v>
      </c>
      <c r="AD41" s="238">
        <v>0</v>
      </c>
      <c r="AE41" s="238">
        <v>0</v>
      </c>
      <c r="AF41" s="238">
        <v>0</v>
      </c>
      <c r="AG41" s="238">
        <v>0</v>
      </c>
      <c r="AH41" s="238">
        <v>1.0852713178294573</v>
      </c>
      <c r="AI41" s="238">
        <v>0</v>
      </c>
      <c r="AJ41" s="238">
        <v>0</v>
      </c>
      <c r="AK41" s="238">
        <v>0.46242774566473993</v>
      </c>
      <c r="AL41" s="238">
        <v>0</v>
      </c>
      <c r="AM41" s="238">
        <v>0.38948393378773127</v>
      </c>
      <c r="AN41" s="238">
        <v>0</v>
      </c>
      <c r="AO41" s="238">
        <v>0</v>
      </c>
      <c r="AP41" s="238">
        <v>0.47505938242280288</v>
      </c>
      <c r="AQ41" s="238">
        <v>0</v>
      </c>
      <c r="AR41" s="238">
        <v>0</v>
      </c>
      <c r="AS41" s="238">
        <v>0.79129574678536096</v>
      </c>
      <c r="AT41" s="238">
        <v>0</v>
      </c>
      <c r="AU41" s="238">
        <v>0</v>
      </c>
      <c r="AV41" s="238">
        <v>0</v>
      </c>
      <c r="AW41" s="238">
        <v>0.16420361247947454</v>
      </c>
      <c r="AX41" s="238">
        <v>0</v>
      </c>
      <c r="AY41" s="238">
        <v>0.85910652920962205</v>
      </c>
      <c r="AZ41" s="238">
        <v>0</v>
      </c>
      <c r="BA41" s="238">
        <v>0</v>
      </c>
      <c r="BB41" s="238">
        <v>0</v>
      </c>
      <c r="BC41" s="238">
        <v>0</v>
      </c>
      <c r="BD41" s="238">
        <v>0</v>
      </c>
      <c r="BE41" s="238">
        <v>0.14124293785310735</v>
      </c>
      <c r="BF41" s="238">
        <v>0</v>
      </c>
      <c r="BG41" s="238">
        <v>0</v>
      </c>
      <c r="BH41" s="238">
        <v>0</v>
      </c>
      <c r="BI41" s="238">
        <v>0</v>
      </c>
      <c r="BJ41" s="238">
        <v>0</v>
      </c>
      <c r="BK41" s="238">
        <v>1.0204081632653061</v>
      </c>
      <c r="BL41" s="24"/>
      <c r="BM41" s="24"/>
      <c r="BN41" s="24"/>
      <c r="BO41" s="168">
        <v>0.1</v>
      </c>
      <c r="BP41" s="168">
        <v>7.0000000000000007E-2</v>
      </c>
      <c r="BQ41" s="119">
        <v>0.1</v>
      </c>
    </row>
    <row r="42" spans="1:69" s="8" customFormat="1" ht="24" customHeight="1" x14ac:dyDescent="0.25">
      <c r="A42" s="509"/>
      <c r="B42" s="516"/>
      <c r="C42" s="605" t="s">
        <v>234</v>
      </c>
      <c r="D42" s="533" t="s">
        <v>98</v>
      </c>
      <c r="E42" s="589">
        <v>42170</v>
      </c>
      <c r="F42" s="542" t="s">
        <v>166</v>
      </c>
      <c r="G42" s="542" t="s">
        <v>15</v>
      </c>
      <c r="H42" s="524"/>
      <c r="I42" s="524"/>
      <c r="J42" s="577" t="s">
        <v>69</v>
      </c>
      <c r="K42" s="307"/>
      <c r="L42" s="389" t="s">
        <v>16</v>
      </c>
      <c r="M42" s="389">
        <f>IF(M43=0,0,IF(M43&lt;10,1,IF(M43&gt;20,3,2)))</f>
        <v>2</v>
      </c>
      <c r="N42" s="389">
        <f t="shared" ref="N42:BK42" si="3">IF(N43=0,0,IF(N43&lt;10,1,IF(N43&gt;20,3,2)))</f>
        <v>3</v>
      </c>
      <c r="O42" s="389">
        <f t="shared" si="3"/>
        <v>2</v>
      </c>
      <c r="P42" s="389">
        <f t="shared" si="3"/>
        <v>1</v>
      </c>
      <c r="Q42" s="389">
        <f t="shared" si="3"/>
        <v>2</v>
      </c>
      <c r="R42" s="389">
        <f t="shared" si="3"/>
        <v>2</v>
      </c>
      <c r="S42" s="389">
        <f t="shared" si="3"/>
        <v>2</v>
      </c>
      <c r="T42" s="389">
        <f t="shared" si="3"/>
        <v>1</v>
      </c>
      <c r="U42" s="389">
        <f t="shared" si="3"/>
        <v>2</v>
      </c>
      <c r="V42" s="389">
        <f t="shared" si="3"/>
        <v>2</v>
      </c>
      <c r="W42" s="389">
        <f t="shared" si="3"/>
        <v>1</v>
      </c>
      <c r="X42" s="389">
        <f t="shared" si="3"/>
        <v>2</v>
      </c>
      <c r="Y42" s="389">
        <f t="shared" si="3"/>
        <v>3</v>
      </c>
      <c r="Z42" s="389">
        <f t="shared" si="3"/>
        <v>3</v>
      </c>
      <c r="AA42" s="389">
        <f t="shared" si="3"/>
        <v>2</v>
      </c>
      <c r="AB42" s="389">
        <f t="shared" si="3"/>
        <v>2</v>
      </c>
      <c r="AC42" s="389">
        <f t="shared" si="3"/>
        <v>3</v>
      </c>
      <c r="AD42" s="389">
        <f t="shared" si="3"/>
        <v>3</v>
      </c>
      <c r="AE42" s="389">
        <f t="shared" si="3"/>
        <v>2</v>
      </c>
      <c r="AF42" s="389">
        <f t="shared" si="3"/>
        <v>2</v>
      </c>
      <c r="AG42" s="389">
        <f t="shared" si="3"/>
        <v>2</v>
      </c>
      <c r="AH42" s="389">
        <f t="shared" si="3"/>
        <v>1</v>
      </c>
      <c r="AI42" s="389">
        <f t="shared" si="3"/>
        <v>2</v>
      </c>
      <c r="AJ42" s="389">
        <f t="shared" si="3"/>
        <v>1</v>
      </c>
      <c r="AK42" s="389">
        <f t="shared" si="3"/>
        <v>1</v>
      </c>
      <c r="AL42" s="389">
        <f t="shared" si="3"/>
        <v>2</v>
      </c>
      <c r="AM42" s="389">
        <f t="shared" si="3"/>
        <v>1</v>
      </c>
      <c r="AN42" s="389">
        <f t="shared" si="3"/>
        <v>1</v>
      </c>
      <c r="AO42" s="389">
        <f t="shared" si="3"/>
        <v>2</v>
      </c>
      <c r="AP42" s="389">
        <f t="shared" si="3"/>
        <v>1</v>
      </c>
      <c r="AQ42" s="389">
        <f t="shared" si="3"/>
        <v>2</v>
      </c>
      <c r="AR42" s="389">
        <f t="shared" si="3"/>
        <v>1</v>
      </c>
      <c r="AS42" s="389">
        <f t="shared" si="3"/>
        <v>1</v>
      </c>
      <c r="AT42" s="389">
        <f t="shared" si="3"/>
        <v>1</v>
      </c>
      <c r="AU42" s="389">
        <f t="shared" si="3"/>
        <v>2</v>
      </c>
      <c r="AV42" s="389">
        <f t="shared" si="3"/>
        <v>1</v>
      </c>
      <c r="AW42" s="389">
        <f t="shared" si="3"/>
        <v>2</v>
      </c>
      <c r="AX42" s="389">
        <f t="shared" si="3"/>
        <v>2</v>
      </c>
      <c r="AY42" s="389">
        <f t="shared" si="3"/>
        <v>2</v>
      </c>
      <c r="AZ42" s="389">
        <f t="shared" si="3"/>
        <v>2</v>
      </c>
      <c r="BA42" s="389">
        <f t="shared" si="3"/>
        <v>1</v>
      </c>
      <c r="BB42" s="389">
        <f t="shared" si="3"/>
        <v>2</v>
      </c>
      <c r="BC42" s="389">
        <f t="shared" si="3"/>
        <v>1</v>
      </c>
      <c r="BD42" s="389">
        <f t="shared" si="3"/>
        <v>2</v>
      </c>
      <c r="BE42" s="389">
        <f t="shared" si="3"/>
        <v>2</v>
      </c>
      <c r="BF42" s="389">
        <f t="shared" si="3"/>
        <v>2</v>
      </c>
      <c r="BG42" s="400">
        <v>2</v>
      </c>
      <c r="BH42" s="389">
        <f t="shared" si="3"/>
        <v>1</v>
      </c>
      <c r="BI42" s="389">
        <f t="shared" si="3"/>
        <v>1</v>
      </c>
      <c r="BJ42" s="389">
        <f t="shared" si="3"/>
        <v>1</v>
      </c>
      <c r="BK42" s="389">
        <f t="shared" si="3"/>
        <v>2</v>
      </c>
      <c r="BL42" s="32"/>
      <c r="BM42" s="32"/>
      <c r="BN42" s="32"/>
      <c r="BO42" s="171"/>
      <c r="BP42" s="171"/>
      <c r="BQ42" s="106"/>
    </row>
    <row r="43" spans="1:69" s="8" customFormat="1" ht="29.25" customHeight="1" thickBot="1" x14ac:dyDescent="0.3">
      <c r="A43" s="509"/>
      <c r="B43" s="516"/>
      <c r="C43" s="606"/>
      <c r="D43" s="535"/>
      <c r="E43" s="541"/>
      <c r="F43" s="532"/>
      <c r="G43" s="408"/>
      <c r="H43" s="408"/>
      <c r="I43" s="408"/>
      <c r="J43" s="408"/>
      <c r="K43" s="299"/>
      <c r="L43" s="215" t="s">
        <v>17</v>
      </c>
      <c r="M43" s="27">
        <v>10.4</v>
      </c>
      <c r="N43" s="27">
        <v>29.6</v>
      </c>
      <c r="O43" s="27">
        <v>13</v>
      </c>
      <c r="P43" s="27">
        <v>6.1</v>
      </c>
      <c r="Q43" s="27">
        <v>11.4</v>
      </c>
      <c r="R43" s="27">
        <v>14.4</v>
      </c>
      <c r="S43" s="27">
        <v>17.2</v>
      </c>
      <c r="T43" s="27">
        <v>9.1</v>
      </c>
      <c r="U43" s="27">
        <v>10.7</v>
      </c>
      <c r="V43" s="27">
        <v>13.8</v>
      </c>
      <c r="W43" s="27">
        <v>8.9</v>
      </c>
      <c r="X43" s="27">
        <v>13.3</v>
      </c>
      <c r="Y43" s="27">
        <v>22.1</v>
      </c>
      <c r="Z43" s="27">
        <v>20.5</v>
      </c>
      <c r="AA43" s="27">
        <v>11.6</v>
      </c>
      <c r="AB43" s="27">
        <v>10.8</v>
      </c>
      <c r="AC43" s="27">
        <v>24.2</v>
      </c>
      <c r="AD43" s="27">
        <v>21.6</v>
      </c>
      <c r="AE43" s="27">
        <v>11.7</v>
      </c>
      <c r="AF43" s="27">
        <v>19.899999999999999</v>
      </c>
      <c r="AG43" s="27">
        <v>13.2</v>
      </c>
      <c r="AH43" s="27">
        <v>7.8</v>
      </c>
      <c r="AI43" s="27">
        <v>15</v>
      </c>
      <c r="AJ43" s="27">
        <v>9</v>
      </c>
      <c r="AK43" s="27">
        <v>8.6</v>
      </c>
      <c r="AL43" s="27">
        <v>16.899999999999999</v>
      </c>
      <c r="AM43" s="27">
        <v>7.3</v>
      </c>
      <c r="AN43" s="27">
        <v>6.1</v>
      </c>
      <c r="AO43" s="27">
        <v>10.1</v>
      </c>
      <c r="AP43" s="27">
        <v>7.9</v>
      </c>
      <c r="AQ43" s="27">
        <v>12.1</v>
      </c>
      <c r="AR43" s="27">
        <v>6.1</v>
      </c>
      <c r="AS43" s="27">
        <v>8.8000000000000007</v>
      </c>
      <c r="AT43" s="27">
        <v>9.6999999999999993</v>
      </c>
      <c r="AU43" s="27">
        <v>14.9</v>
      </c>
      <c r="AV43" s="27">
        <v>9.3000000000000007</v>
      </c>
      <c r="AW43" s="27">
        <v>11.7</v>
      </c>
      <c r="AX43" s="27">
        <v>16.600000000000001</v>
      </c>
      <c r="AY43" s="27">
        <v>15.4</v>
      </c>
      <c r="AZ43" s="27">
        <v>12.1</v>
      </c>
      <c r="BA43" s="27">
        <v>7.6</v>
      </c>
      <c r="BB43" s="27">
        <v>11</v>
      </c>
      <c r="BC43" s="27">
        <v>8.9</v>
      </c>
      <c r="BD43" s="27">
        <v>11.4</v>
      </c>
      <c r="BE43" s="27">
        <v>15.6</v>
      </c>
      <c r="BF43" s="27">
        <v>12.4</v>
      </c>
      <c r="BG43" s="27">
        <v>11.7</v>
      </c>
      <c r="BH43" s="27">
        <v>9.8000000000000007</v>
      </c>
      <c r="BI43" s="27">
        <v>6.2</v>
      </c>
      <c r="BJ43" s="27">
        <v>8</v>
      </c>
      <c r="BK43" s="27">
        <v>12</v>
      </c>
      <c r="BL43" s="152"/>
      <c r="BM43" s="27"/>
      <c r="BN43" s="28"/>
      <c r="BO43" s="169">
        <v>12.6</v>
      </c>
      <c r="BP43" s="169">
        <v>10.4</v>
      </c>
      <c r="BQ43" s="104">
        <v>12</v>
      </c>
    </row>
    <row r="44" spans="1:69" s="8" customFormat="1" ht="25.5" customHeight="1" x14ac:dyDescent="0.25">
      <c r="A44" s="509"/>
      <c r="B44" s="516"/>
      <c r="C44" s="512" t="s">
        <v>238</v>
      </c>
      <c r="D44" s="590" t="s">
        <v>99</v>
      </c>
      <c r="E44" s="545">
        <v>42170</v>
      </c>
      <c r="F44" s="612" t="s">
        <v>167</v>
      </c>
      <c r="G44" s="583" t="s">
        <v>15</v>
      </c>
      <c r="H44" s="591"/>
      <c r="I44" s="591"/>
      <c r="J44" s="491" t="s">
        <v>254</v>
      </c>
      <c r="K44" s="301"/>
      <c r="L44" s="390" t="s">
        <v>16</v>
      </c>
      <c r="M44" s="390">
        <f>IF(M45=0,0,IF(M45&lt;10,1,IF(M45&gt;20,3,2)))</f>
        <v>0</v>
      </c>
      <c r="N44" s="390">
        <f t="shared" ref="N44:BK44" si="4">IF(N45=0,0,IF(N45&lt;10,1,IF(N45&gt;20,3,2)))</f>
        <v>0</v>
      </c>
      <c r="O44" s="390">
        <f t="shared" si="4"/>
        <v>1</v>
      </c>
      <c r="P44" s="390">
        <f t="shared" si="4"/>
        <v>0</v>
      </c>
      <c r="Q44" s="390">
        <f t="shared" si="4"/>
        <v>1</v>
      </c>
      <c r="R44" s="390">
        <f t="shared" si="4"/>
        <v>0</v>
      </c>
      <c r="S44" s="390">
        <f t="shared" si="4"/>
        <v>1</v>
      </c>
      <c r="T44" s="390">
        <f t="shared" si="4"/>
        <v>0</v>
      </c>
      <c r="U44" s="390">
        <f t="shared" si="4"/>
        <v>1</v>
      </c>
      <c r="V44" s="390">
        <f t="shared" si="4"/>
        <v>1</v>
      </c>
      <c r="W44" s="390">
        <f t="shared" si="4"/>
        <v>0</v>
      </c>
      <c r="X44" s="390">
        <f t="shared" si="4"/>
        <v>1</v>
      </c>
      <c r="Y44" s="390">
        <v>2</v>
      </c>
      <c r="Z44" s="390">
        <f t="shared" si="4"/>
        <v>1</v>
      </c>
      <c r="AA44" s="390">
        <f t="shared" si="4"/>
        <v>1</v>
      </c>
      <c r="AB44" s="390">
        <f t="shared" si="4"/>
        <v>1</v>
      </c>
      <c r="AC44" s="390">
        <f t="shared" si="4"/>
        <v>0</v>
      </c>
      <c r="AD44" s="390">
        <f t="shared" si="4"/>
        <v>0</v>
      </c>
      <c r="AE44" s="390">
        <f t="shared" si="4"/>
        <v>1</v>
      </c>
      <c r="AF44" s="390">
        <f t="shared" si="4"/>
        <v>1</v>
      </c>
      <c r="AG44" s="390">
        <f t="shared" si="4"/>
        <v>0</v>
      </c>
      <c r="AH44" s="390">
        <f t="shared" si="4"/>
        <v>0</v>
      </c>
      <c r="AI44" s="390">
        <f t="shared" si="4"/>
        <v>1</v>
      </c>
      <c r="AJ44" s="390">
        <f t="shared" si="4"/>
        <v>0</v>
      </c>
      <c r="AK44" s="390">
        <f t="shared" si="4"/>
        <v>0</v>
      </c>
      <c r="AL44" s="390">
        <f t="shared" si="4"/>
        <v>1</v>
      </c>
      <c r="AM44" s="390">
        <f t="shared" si="4"/>
        <v>0</v>
      </c>
      <c r="AN44" s="390">
        <f t="shared" si="4"/>
        <v>0</v>
      </c>
      <c r="AO44" s="390">
        <f t="shared" si="4"/>
        <v>1</v>
      </c>
      <c r="AP44" s="390">
        <f t="shared" si="4"/>
        <v>1</v>
      </c>
      <c r="AQ44" s="390">
        <f t="shared" si="4"/>
        <v>1</v>
      </c>
      <c r="AR44" s="390">
        <f t="shared" si="4"/>
        <v>1</v>
      </c>
      <c r="AS44" s="390">
        <f t="shared" si="4"/>
        <v>0</v>
      </c>
      <c r="AT44" s="390">
        <f t="shared" si="4"/>
        <v>1</v>
      </c>
      <c r="AU44" s="390">
        <v>2</v>
      </c>
      <c r="AV44" s="390">
        <f t="shared" si="4"/>
        <v>1</v>
      </c>
      <c r="AW44" s="390">
        <f t="shared" si="4"/>
        <v>0</v>
      </c>
      <c r="AX44" s="390">
        <f t="shared" si="4"/>
        <v>1</v>
      </c>
      <c r="AY44" s="390">
        <f t="shared" si="4"/>
        <v>1</v>
      </c>
      <c r="AZ44" s="390">
        <f t="shared" si="4"/>
        <v>0</v>
      </c>
      <c r="BA44" s="390">
        <f t="shared" si="4"/>
        <v>1</v>
      </c>
      <c r="BB44" s="390">
        <f t="shared" si="4"/>
        <v>1</v>
      </c>
      <c r="BC44" s="390">
        <f t="shared" si="4"/>
        <v>1</v>
      </c>
      <c r="BD44" s="390">
        <f t="shared" si="4"/>
        <v>0</v>
      </c>
      <c r="BE44" s="390">
        <f t="shared" si="4"/>
        <v>1</v>
      </c>
      <c r="BF44" s="390">
        <f t="shared" si="4"/>
        <v>1</v>
      </c>
      <c r="BG44" s="390">
        <f t="shared" si="4"/>
        <v>0</v>
      </c>
      <c r="BH44" s="390">
        <f t="shared" si="4"/>
        <v>1</v>
      </c>
      <c r="BI44" s="390">
        <f t="shared" si="4"/>
        <v>1</v>
      </c>
      <c r="BJ44" s="390">
        <f t="shared" si="4"/>
        <v>0</v>
      </c>
      <c r="BK44" s="390">
        <f t="shared" si="4"/>
        <v>1</v>
      </c>
      <c r="BL44" s="27"/>
      <c r="BM44" s="27"/>
      <c r="BN44" s="27"/>
      <c r="BO44" s="172"/>
      <c r="BP44" s="172"/>
      <c r="BQ44" s="107"/>
    </row>
    <row r="45" spans="1:69" s="8" customFormat="1" ht="16.5" thickBot="1" x14ac:dyDescent="0.3">
      <c r="A45" s="509"/>
      <c r="B45" s="516"/>
      <c r="C45" s="513"/>
      <c r="D45" s="548"/>
      <c r="E45" s="549"/>
      <c r="F45" s="615"/>
      <c r="G45" s="519"/>
      <c r="H45" s="519"/>
      <c r="I45" s="519"/>
      <c r="J45" s="588"/>
      <c r="K45" s="309"/>
      <c r="L45" s="17" t="s">
        <v>17</v>
      </c>
      <c r="M45" s="43">
        <v>0</v>
      </c>
      <c r="N45" s="42">
        <v>0</v>
      </c>
      <c r="O45" s="42">
        <v>2.6</v>
      </c>
      <c r="P45" s="42">
        <v>0</v>
      </c>
      <c r="Q45" s="42">
        <v>2.2999999999999998</v>
      </c>
      <c r="R45" s="42">
        <v>0</v>
      </c>
      <c r="S45" s="42">
        <v>2.8</v>
      </c>
      <c r="T45" s="42">
        <v>0</v>
      </c>
      <c r="U45" s="42">
        <v>3.6</v>
      </c>
      <c r="V45" s="42">
        <v>4.9000000000000004</v>
      </c>
      <c r="W45" s="43">
        <v>0</v>
      </c>
      <c r="X45" s="43">
        <v>4</v>
      </c>
      <c r="Y45" s="43">
        <v>6.3</v>
      </c>
      <c r="Z45" s="43">
        <v>3.7</v>
      </c>
      <c r="AA45" s="43">
        <v>1.3</v>
      </c>
      <c r="AB45" s="43">
        <v>2.7</v>
      </c>
      <c r="AC45" s="43">
        <v>0</v>
      </c>
      <c r="AD45" s="43">
        <v>0</v>
      </c>
      <c r="AE45" s="43">
        <v>1.4</v>
      </c>
      <c r="AF45" s="43">
        <v>4.3</v>
      </c>
      <c r="AG45" s="43">
        <v>0</v>
      </c>
      <c r="AH45" s="43">
        <v>0</v>
      </c>
      <c r="AI45" s="43">
        <v>3.2</v>
      </c>
      <c r="AJ45" s="43">
        <v>0</v>
      </c>
      <c r="AK45" s="43">
        <v>0</v>
      </c>
      <c r="AL45" s="43">
        <v>3.4</v>
      </c>
      <c r="AM45" s="43">
        <v>0</v>
      </c>
      <c r="AN45" s="43">
        <v>0</v>
      </c>
      <c r="AO45" s="43">
        <v>2.4</v>
      </c>
      <c r="AP45" s="43">
        <v>2.4</v>
      </c>
      <c r="AQ45" s="43">
        <v>4.3</v>
      </c>
      <c r="AR45" s="43">
        <v>3.7</v>
      </c>
      <c r="AS45" s="43">
        <v>0</v>
      </c>
      <c r="AT45" s="43">
        <v>2.8</v>
      </c>
      <c r="AU45" s="43">
        <v>6.6</v>
      </c>
      <c r="AV45" s="43">
        <v>2</v>
      </c>
      <c r="AW45" s="43">
        <v>0</v>
      </c>
      <c r="AX45" s="43">
        <v>4</v>
      </c>
      <c r="AY45" s="43">
        <v>2.6</v>
      </c>
      <c r="AZ45" s="43">
        <v>0</v>
      </c>
      <c r="BA45" s="43">
        <v>5</v>
      </c>
      <c r="BB45" s="43">
        <v>2.1</v>
      </c>
      <c r="BC45" s="43">
        <v>3</v>
      </c>
      <c r="BD45" s="43">
        <v>0</v>
      </c>
      <c r="BE45" s="43">
        <v>4.2</v>
      </c>
      <c r="BF45" s="43">
        <v>3.7</v>
      </c>
      <c r="BG45" s="43">
        <v>0</v>
      </c>
      <c r="BH45" s="43">
        <v>1.8</v>
      </c>
      <c r="BI45" s="43">
        <v>1.8</v>
      </c>
      <c r="BJ45" s="43">
        <v>0</v>
      </c>
      <c r="BK45" s="43">
        <v>3</v>
      </c>
      <c r="BL45" s="37"/>
      <c r="BM45" s="37"/>
      <c r="BN45" s="37"/>
      <c r="BO45" s="173">
        <v>1.8515579537639528</v>
      </c>
      <c r="BP45" s="173">
        <v>1.8</v>
      </c>
      <c r="BQ45" s="137">
        <v>1.7</v>
      </c>
    </row>
    <row r="46" spans="1:69" s="8" customFormat="1" ht="22.5" customHeight="1" x14ac:dyDescent="0.25">
      <c r="A46" s="509"/>
      <c r="B46" s="516"/>
      <c r="C46" s="512" t="s">
        <v>235</v>
      </c>
      <c r="D46" s="547" t="s">
        <v>180</v>
      </c>
      <c r="E46" s="545"/>
      <c r="F46" s="401" t="s">
        <v>166</v>
      </c>
      <c r="G46" s="518"/>
      <c r="H46" s="518" t="s">
        <v>15</v>
      </c>
      <c r="I46" s="518" t="s">
        <v>108</v>
      </c>
      <c r="J46" s="621" t="s">
        <v>184</v>
      </c>
      <c r="K46" s="313"/>
      <c r="L46" s="392" t="s">
        <v>16</v>
      </c>
      <c r="M46" s="391">
        <f>IF(M47&lt;84.5,0,IF(M47&gt;85,3,2))</f>
        <v>3</v>
      </c>
      <c r="N46" s="391">
        <f t="shared" ref="N46:BK46" si="5">IF(N47&lt;84.5,0,IF(N47&gt;85,3,2))</f>
        <v>3</v>
      </c>
      <c r="O46" s="391">
        <f t="shared" si="5"/>
        <v>3</v>
      </c>
      <c r="P46" s="391">
        <f t="shared" si="5"/>
        <v>3</v>
      </c>
      <c r="Q46" s="391">
        <f t="shared" si="5"/>
        <v>0</v>
      </c>
      <c r="R46" s="391">
        <f t="shared" si="5"/>
        <v>3</v>
      </c>
      <c r="S46" s="391">
        <f t="shared" si="5"/>
        <v>0</v>
      </c>
      <c r="T46" s="391">
        <f t="shared" si="5"/>
        <v>3</v>
      </c>
      <c r="U46" s="391">
        <f t="shared" si="5"/>
        <v>0</v>
      </c>
      <c r="V46" s="391">
        <f t="shared" si="5"/>
        <v>3</v>
      </c>
      <c r="W46" s="391">
        <f t="shared" si="5"/>
        <v>0</v>
      </c>
      <c r="X46" s="391">
        <f t="shared" si="5"/>
        <v>0</v>
      </c>
      <c r="Y46" s="391">
        <f t="shared" si="5"/>
        <v>0</v>
      </c>
      <c r="Z46" s="391">
        <f t="shared" si="5"/>
        <v>3</v>
      </c>
      <c r="AA46" s="391">
        <f t="shared" si="5"/>
        <v>0</v>
      </c>
      <c r="AB46" s="391">
        <f t="shared" si="5"/>
        <v>0</v>
      </c>
      <c r="AC46" s="391">
        <f t="shared" si="5"/>
        <v>3</v>
      </c>
      <c r="AD46" s="391">
        <f t="shared" si="5"/>
        <v>3</v>
      </c>
      <c r="AE46" s="391">
        <f t="shared" si="5"/>
        <v>3</v>
      </c>
      <c r="AF46" s="391">
        <f t="shared" si="5"/>
        <v>0</v>
      </c>
      <c r="AG46" s="391">
        <f t="shared" si="5"/>
        <v>0</v>
      </c>
      <c r="AH46" s="391">
        <f t="shared" si="5"/>
        <v>3</v>
      </c>
      <c r="AI46" s="391">
        <f t="shared" si="5"/>
        <v>3</v>
      </c>
      <c r="AJ46" s="391">
        <f t="shared" si="5"/>
        <v>3</v>
      </c>
      <c r="AK46" s="391">
        <f t="shared" si="5"/>
        <v>0</v>
      </c>
      <c r="AL46" s="391">
        <f t="shared" si="5"/>
        <v>0</v>
      </c>
      <c r="AM46" s="391">
        <f t="shared" si="5"/>
        <v>0</v>
      </c>
      <c r="AN46" s="391">
        <f t="shared" si="5"/>
        <v>3</v>
      </c>
      <c r="AO46" s="391">
        <f t="shared" si="5"/>
        <v>3</v>
      </c>
      <c r="AP46" s="391">
        <f t="shared" si="5"/>
        <v>0</v>
      </c>
      <c r="AQ46" s="391">
        <f t="shared" si="5"/>
        <v>3</v>
      </c>
      <c r="AR46" s="391">
        <f t="shared" si="5"/>
        <v>0</v>
      </c>
      <c r="AS46" s="391">
        <f t="shared" si="5"/>
        <v>3</v>
      </c>
      <c r="AT46" s="391">
        <f t="shared" si="5"/>
        <v>0</v>
      </c>
      <c r="AU46" s="391">
        <f t="shared" si="5"/>
        <v>3</v>
      </c>
      <c r="AV46" s="391">
        <f t="shared" si="5"/>
        <v>3</v>
      </c>
      <c r="AW46" s="391">
        <f t="shared" si="5"/>
        <v>3</v>
      </c>
      <c r="AX46" s="391">
        <f t="shared" si="5"/>
        <v>3</v>
      </c>
      <c r="AY46" s="391">
        <f t="shared" si="5"/>
        <v>0</v>
      </c>
      <c r="AZ46" s="391">
        <f t="shared" si="5"/>
        <v>3</v>
      </c>
      <c r="BA46" s="391">
        <f t="shared" si="5"/>
        <v>0</v>
      </c>
      <c r="BB46" s="391">
        <f t="shared" si="5"/>
        <v>3</v>
      </c>
      <c r="BC46" s="391">
        <f t="shared" si="5"/>
        <v>0</v>
      </c>
      <c r="BD46" s="391">
        <f t="shared" si="5"/>
        <v>3</v>
      </c>
      <c r="BE46" s="391">
        <f t="shared" si="5"/>
        <v>3</v>
      </c>
      <c r="BF46" s="391">
        <f t="shared" si="5"/>
        <v>3</v>
      </c>
      <c r="BG46" s="391">
        <f t="shared" si="5"/>
        <v>0</v>
      </c>
      <c r="BH46" s="391">
        <f t="shared" si="5"/>
        <v>0</v>
      </c>
      <c r="BI46" s="391">
        <f t="shared" si="5"/>
        <v>3</v>
      </c>
      <c r="BJ46" s="391">
        <f t="shared" si="5"/>
        <v>0</v>
      </c>
      <c r="BK46" s="391">
        <f t="shared" si="5"/>
        <v>3</v>
      </c>
      <c r="BL46" s="37"/>
      <c r="BM46" s="37"/>
      <c r="BN46" s="37"/>
      <c r="BO46" s="168"/>
      <c r="BP46" s="168"/>
      <c r="BQ46" s="119"/>
    </row>
    <row r="47" spans="1:69" s="8" customFormat="1" ht="24" customHeight="1" thickBot="1" x14ac:dyDescent="0.3">
      <c r="A47" s="509"/>
      <c r="B47" s="516"/>
      <c r="C47" s="513"/>
      <c r="D47" s="548"/>
      <c r="E47" s="549"/>
      <c r="F47" s="616"/>
      <c r="G47" s="519"/>
      <c r="H47" s="519"/>
      <c r="I47" s="519"/>
      <c r="J47" s="622"/>
      <c r="K47" s="314"/>
      <c r="L47" s="17" t="s">
        <v>17</v>
      </c>
      <c r="M47" s="182">
        <v>90</v>
      </c>
      <c r="N47" s="165">
        <v>91</v>
      </c>
      <c r="O47" s="182">
        <v>90</v>
      </c>
      <c r="P47" s="182">
        <v>91</v>
      </c>
      <c r="Q47" s="183">
        <v>84</v>
      </c>
      <c r="R47" s="165">
        <v>92</v>
      </c>
      <c r="S47" s="165">
        <v>83</v>
      </c>
      <c r="T47" s="165">
        <v>92</v>
      </c>
      <c r="U47" s="182">
        <v>80</v>
      </c>
      <c r="V47" s="184">
        <v>88</v>
      </c>
      <c r="W47" s="182">
        <v>73</v>
      </c>
      <c r="X47" s="182">
        <v>79</v>
      </c>
      <c r="Y47" s="185">
        <v>83</v>
      </c>
      <c r="Z47" s="183">
        <v>86</v>
      </c>
      <c r="AA47" s="183">
        <v>79</v>
      </c>
      <c r="AB47" s="183">
        <v>71</v>
      </c>
      <c r="AC47" s="183">
        <v>97</v>
      </c>
      <c r="AD47" s="182">
        <v>93</v>
      </c>
      <c r="AE47" s="182">
        <v>95</v>
      </c>
      <c r="AF47" s="186">
        <v>79</v>
      </c>
      <c r="AG47" s="186">
        <v>69</v>
      </c>
      <c r="AH47" s="183">
        <v>90</v>
      </c>
      <c r="AI47" s="165">
        <v>88</v>
      </c>
      <c r="AJ47" s="165">
        <v>86</v>
      </c>
      <c r="AK47" s="165">
        <v>84</v>
      </c>
      <c r="AL47" s="184">
        <v>60</v>
      </c>
      <c r="AM47" s="182">
        <v>81</v>
      </c>
      <c r="AN47" s="186">
        <v>93</v>
      </c>
      <c r="AO47" s="165">
        <v>95</v>
      </c>
      <c r="AP47" s="183">
        <v>70</v>
      </c>
      <c r="AQ47" s="182">
        <v>100</v>
      </c>
      <c r="AR47" s="165">
        <v>62</v>
      </c>
      <c r="AS47" s="182">
        <v>92</v>
      </c>
      <c r="AT47" s="182">
        <v>83</v>
      </c>
      <c r="AU47" s="184">
        <v>92</v>
      </c>
      <c r="AV47" s="185">
        <v>89</v>
      </c>
      <c r="AW47" s="182">
        <v>91</v>
      </c>
      <c r="AX47" s="183">
        <v>91</v>
      </c>
      <c r="AY47" s="183">
        <v>60</v>
      </c>
      <c r="AZ47" s="186">
        <v>90</v>
      </c>
      <c r="BA47" s="165">
        <v>77</v>
      </c>
      <c r="BB47" s="183">
        <v>90</v>
      </c>
      <c r="BC47" s="182">
        <v>64</v>
      </c>
      <c r="BD47" s="183">
        <v>93</v>
      </c>
      <c r="BE47" s="183">
        <v>95</v>
      </c>
      <c r="BF47" s="182">
        <v>98</v>
      </c>
      <c r="BG47" s="182">
        <v>74</v>
      </c>
      <c r="BH47" s="182">
        <v>80</v>
      </c>
      <c r="BI47" s="165">
        <v>92</v>
      </c>
      <c r="BJ47" s="183">
        <v>81</v>
      </c>
      <c r="BK47" s="165">
        <v>88</v>
      </c>
      <c r="BL47" s="43"/>
      <c r="BM47" s="37"/>
      <c r="BN47" s="37"/>
      <c r="BO47" s="173">
        <v>85</v>
      </c>
      <c r="BP47" s="173">
        <v>85</v>
      </c>
      <c r="BQ47" s="137">
        <v>85</v>
      </c>
    </row>
    <row r="48" spans="1:69" s="8" customFormat="1" ht="22.5" customHeight="1" x14ac:dyDescent="0.25">
      <c r="A48" s="509"/>
      <c r="B48" s="516"/>
      <c r="C48" s="512" t="s">
        <v>256</v>
      </c>
      <c r="D48" s="543" t="s">
        <v>100</v>
      </c>
      <c r="E48" s="545">
        <v>42248</v>
      </c>
      <c r="F48" s="612" t="s">
        <v>160</v>
      </c>
      <c r="G48" s="607"/>
      <c r="H48" s="518" t="s">
        <v>15</v>
      </c>
      <c r="I48" s="518" t="s">
        <v>108</v>
      </c>
      <c r="J48" s="610"/>
      <c r="K48" s="310"/>
      <c r="L48" s="648" t="s">
        <v>67</v>
      </c>
      <c r="M48" s="642">
        <v>1</v>
      </c>
      <c r="N48" s="642"/>
      <c r="O48" s="642">
        <v>1</v>
      </c>
      <c r="P48" s="642">
        <v>1</v>
      </c>
      <c r="Q48" s="642"/>
      <c r="R48" s="642">
        <v>1</v>
      </c>
      <c r="S48" s="642"/>
      <c r="T48" s="642"/>
      <c r="U48" s="642">
        <v>1</v>
      </c>
      <c r="V48" s="642"/>
      <c r="W48" s="642">
        <v>1</v>
      </c>
      <c r="X48" s="642">
        <v>1</v>
      </c>
      <c r="Y48" s="642"/>
      <c r="Z48" s="642"/>
      <c r="AA48" s="642">
        <v>1</v>
      </c>
      <c r="AB48" s="642">
        <v>1</v>
      </c>
      <c r="AC48" s="642">
        <v>1</v>
      </c>
      <c r="AD48" s="642">
        <v>1</v>
      </c>
      <c r="AE48" s="642"/>
      <c r="AF48" s="642">
        <v>1</v>
      </c>
      <c r="AG48" s="642">
        <v>1</v>
      </c>
      <c r="AH48" s="642">
        <v>1</v>
      </c>
      <c r="AI48" s="642"/>
      <c r="AJ48" s="642"/>
      <c r="AK48" s="642"/>
      <c r="AL48" s="642"/>
      <c r="AM48" s="642"/>
      <c r="AN48" s="642"/>
      <c r="AO48" s="642">
        <v>1</v>
      </c>
      <c r="AP48" s="642"/>
      <c r="AQ48" s="642">
        <v>1</v>
      </c>
      <c r="AR48" s="642">
        <v>1</v>
      </c>
      <c r="AS48" s="642"/>
      <c r="AT48" s="642"/>
      <c r="AU48" s="642"/>
      <c r="AV48" s="642">
        <v>1</v>
      </c>
      <c r="AW48" s="642">
        <v>1</v>
      </c>
      <c r="AX48" s="642">
        <v>1</v>
      </c>
      <c r="AY48" s="642">
        <v>1</v>
      </c>
      <c r="AZ48" s="642">
        <v>1</v>
      </c>
      <c r="BA48" s="642"/>
      <c r="BB48" s="642">
        <v>1</v>
      </c>
      <c r="BC48" s="642"/>
      <c r="BD48" s="642">
        <v>1</v>
      </c>
      <c r="BE48" s="642"/>
      <c r="BF48" s="642"/>
      <c r="BG48" s="642">
        <v>1</v>
      </c>
      <c r="BH48" s="642"/>
      <c r="BI48" s="642">
        <v>1</v>
      </c>
      <c r="BJ48" s="642">
        <v>1</v>
      </c>
      <c r="BK48" s="642"/>
      <c r="BL48" s="37"/>
      <c r="BM48" s="37"/>
      <c r="BN48" s="37"/>
      <c r="BO48" s="168"/>
      <c r="BP48" s="168"/>
      <c r="BQ48" s="119"/>
    </row>
    <row r="49" spans="1:75" s="8" customFormat="1" ht="29.25" customHeight="1" thickBot="1" x14ac:dyDescent="0.3">
      <c r="A49" s="511"/>
      <c r="B49" s="517"/>
      <c r="C49" s="513"/>
      <c r="D49" s="544"/>
      <c r="E49" s="546"/>
      <c r="F49" s="613"/>
      <c r="G49" s="608"/>
      <c r="H49" s="609"/>
      <c r="I49" s="609"/>
      <c r="J49" s="611"/>
      <c r="K49" s="311"/>
      <c r="L49" s="649"/>
      <c r="M49" s="643"/>
      <c r="N49" s="643"/>
      <c r="O49" s="643"/>
      <c r="P49" s="643"/>
      <c r="Q49" s="643"/>
      <c r="R49" s="643"/>
      <c r="S49" s="643"/>
      <c r="T49" s="643"/>
      <c r="U49" s="643"/>
      <c r="V49" s="643"/>
      <c r="W49" s="643"/>
      <c r="X49" s="643"/>
      <c r="Y49" s="643"/>
      <c r="Z49" s="643"/>
      <c r="AA49" s="643"/>
      <c r="AB49" s="643"/>
      <c r="AC49" s="643"/>
      <c r="AD49" s="643"/>
      <c r="AE49" s="643"/>
      <c r="AF49" s="643"/>
      <c r="AG49" s="643"/>
      <c r="AH49" s="643"/>
      <c r="AI49" s="643"/>
      <c r="AJ49" s="643"/>
      <c r="AK49" s="643"/>
      <c r="AL49" s="643"/>
      <c r="AM49" s="643"/>
      <c r="AN49" s="643"/>
      <c r="AO49" s="643"/>
      <c r="AP49" s="643"/>
      <c r="AQ49" s="643"/>
      <c r="AR49" s="643"/>
      <c r="AS49" s="643"/>
      <c r="AT49" s="643"/>
      <c r="AU49" s="643"/>
      <c r="AV49" s="643"/>
      <c r="AW49" s="643"/>
      <c r="AX49" s="643"/>
      <c r="AY49" s="643"/>
      <c r="AZ49" s="643"/>
      <c r="BA49" s="643"/>
      <c r="BB49" s="643"/>
      <c r="BC49" s="643"/>
      <c r="BD49" s="643"/>
      <c r="BE49" s="643"/>
      <c r="BF49" s="643"/>
      <c r="BG49" s="643"/>
      <c r="BH49" s="643"/>
      <c r="BI49" s="643"/>
      <c r="BJ49" s="643"/>
      <c r="BK49" s="643"/>
      <c r="BL49" s="153"/>
      <c r="BM49" s="138"/>
      <c r="BN49" s="138"/>
      <c r="BO49" s="174">
        <v>9.4270750674496107</v>
      </c>
      <c r="BP49" s="174">
        <v>9</v>
      </c>
      <c r="BQ49" s="139">
        <v>9.4</v>
      </c>
    </row>
    <row r="50" spans="1:75" x14ac:dyDescent="0.25"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</row>
    <row r="51" spans="1:75" x14ac:dyDescent="0.25">
      <c r="I51">
        <v>20.2</v>
      </c>
      <c r="L51" t="s">
        <v>221</v>
      </c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  <c r="AJ51" s="399"/>
      <c r="AK51" s="399"/>
      <c r="AL51" s="399"/>
      <c r="AM51" s="399"/>
      <c r="AN51" s="399"/>
      <c r="AO51" s="399"/>
      <c r="AP51" s="399"/>
      <c r="AQ51" s="399"/>
      <c r="AR51" s="399"/>
      <c r="AS51" s="399"/>
      <c r="AT51" s="399"/>
      <c r="AU51" s="399"/>
      <c r="AV51" s="399"/>
      <c r="AW51" s="399"/>
      <c r="AX51" s="399"/>
      <c r="AY51" s="399"/>
      <c r="AZ51" s="399"/>
      <c r="BA51" s="399"/>
      <c r="BB51" s="399"/>
      <c r="BC51" s="399"/>
      <c r="BD51" s="399"/>
      <c r="BE51" s="399"/>
      <c r="BF51" s="399"/>
      <c r="BG51" s="399"/>
      <c r="BH51" s="399"/>
      <c r="BI51" s="399"/>
      <c r="BJ51" s="399"/>
      <c r="BK51" s="399"/>
    </row>
    <row r="52" spans="1:75" x14ac:dyDescent="0.25">
      <c r="H52">
        <v>23.5</v>
      </c>
      <c r="I52">
        <v>26</v>
      </c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</row>
    <row r="54" spans="1:75" x14ac:dyDescent="0.25">
      <c r="M54" s="155"/>
      <c r="N54"/>
      <c r="O54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50"/>
      <c r="BS54" s="50"/>
      <c r="BT54" s="50"/>
      <c r="BU54" s="50"/>
      <c r="BV54" s="114"/>
      <c r="BW54" s="114"/>
    </row>
    <row r="55" spans="1:75" x14ac:dyDescent="0.25"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</row>
    <row r="57" spans="1:75" x14ac:dyDescent="0.25"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</row>
    <row r="58" spans="1:75" x14ac:dyDescent="0.25">
      <c r="E58">
        <v>22.5</v>
      </c>
      <c r="F58">
        <v>23</v>
      </c>
      <c r="G58">
        <v>24.5</v>
      </c>
      <c r="H58">
        <v>32</v>
      </c>
      <c r="I58">
        <v>26</v>
      </c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</row>
    <row r="60" spans="1:75" x14ac:dyDescent="0.25">
      <c r="M60" s="155"/>
    </row>
    <row r="64" spans="1:75" x14ac:dyDescent="0.25"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</row>
    <row r="65" spans="13:63" x14ac:dyDescent="0.25"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</row>
    <row r="67" spans="13:63" x14ac:dyDescent="0.25"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</row>
    <row r="68" spans="13:63" x14ac:dyDescent="0.25"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</row>
    <row r="69" spans="13:63" x14ac:dyDescent="0.25"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</row>
    <row r="70" spans="13:63" x14ac:dyDescent="0.25"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</row>
    <row r="74" spans="13:63" x14ac:dyDescent="0.25"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</row>
    <row r="75" spans="13:63" x14ac:dyDescent="0.25"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155"/>
    </row>
    <row r="88" spans="13:63" x14ac:dyDescent="0.25">
      <c r="BA88" s="50"/>
    </row>
    <row r="89" spans="13:63" x14ac:dyDescent="0.25"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155"/>
    </row>
    <row r="90" spans="13:63" x14ac:dyDescent="0.25"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</row>
  </sheetData>
  <mergeCells count="267">
    <mergeCell ref="J6:J7"/>
    <mergeCell ref="K6:K7"/>
    <mergeCell ref="K8:K9"/>
    <mergeCell ref="BE48:BE49"/>
    <mergeCell ref="BF48:BF49"/>
    <mergeCell ref="BG48:BG49"/>
    <mergeCell ref="BH48:BH49"/>
    <mergeCell ref="BI48:BI49"/>
    <mergeCell ref="L48:L49"/>
    <mergeCell ref="M48:M49"/>
    <mergeCell ref="N48:N49"/>
    <mergeCell ref="O48:O49"/>
    <mergeCell ref="P48:P49"/>
    <mergeCell ref="Q48:Q49"/>
    <mergeCell ref="R48:R49"/>
    <mergeCell ref="S48:S49"/>
    <mergeCell ref="T48:T49"/>
    <mergeCell ref="AW22:AW23"/>
    <mergeCell ref="AX22:AX23"/>
    <mergeCell ref="AY22:AY23"/>
    <mergeCell ref="AZ22:AZ23"/>
    <mergeCell ref="BA22:BA23"/>
    <mergeCell ref="BB22:BB23"/>
    <mergeCell ref="BC22:BC23"/>
    <mergeCell ref="BJ48:BJ49"/>
    <mergeCell ref="AG48:AG49"/>
    <mergeCell ref="AH48:AH49"/>
    <mergeCell ref="AI48:AI49"/>
    <mergeCell ref="AJ48:AJ49"/>
    <mergeCell ref="AK48:AK49"/>
    <mergeCell ref="AL48:AL49"/>
    <mergeCell ref="U48:U49"/>
    <mergeCell ref="V48:V49"/>
    <mergeCell ref="W48:W49"/>
    <mergeCell ref="X48:X49"/>
    <mergeCell ref="Y48:Y49"/>
    <mergeCell ref="Z48:Z49"/>
    <mergeCell ref="AA48:AA49"/>
    <mergeCell ref="AB48:AB49"/>
    <mergeCell ref="AC48:AC49"/>
    <mergeCell ref="BK48:BK49"/>
    <mergeCell ref="B14:B27"/>
    <mergeCell ref="B30:B32"/>
    <mergeCell ref="AV48:AV49"/>
    <mergeCell ref="AW48:AW49"/>
    <mergeCell ref="AX48:AX49"/>
    <mergeCell ref="AY48:AY49"/>
    <mergeCell ref="AZ48:AZ49"/>
    <mergeCell ref="BA48:BA49"/>
    <mergeCell ref="BB48:BB49"/>
    <mergeCell ref="BC48:BC49"/>
    <mergeCell ref="BD48:BD49"/>
    <mergeCell ref="AM48:AM49"/>
    <mergeCell ref="AN48:AN49"/>
    <mergeCell ref="AO48:AO49"/>
    <mergeCell ref="AP48:AP49"/>
    <mergeCell ref="AQ48:AQ49"/>
    <mergeCell ref="AR48:AR49"/>
    <mergeCell ref="AS48:AS49"/>
    <mergeCell ref="AT48:AT49"/>
    <mergeCell ref="AU48:AU49"/>
    <mergeCell ref="AD48:AD49"/>
    <mergeCell ref="AE48:AE49"/>
    <mergeCell ref="AF48:AF49"/>
    <mergeCell ref="BO22:BO23"/>
    <mergeCell ref="BP22:BP23"/>
    <mergeCell ref="BQ22:BQ23"/>
    <mergeCell ref="BF22:BF23"/>
    <mergeCell ref="BG22:BG23"/>
    <mergeCell ref="BH22:BH23"/>
    <mergeCell ref="BI22:BI23"/>
    <mergeCell ref="BJ22:BJ23"/>
    <mergeCell ref="BK22:BK23"/>
    <mergeCell ref="BL22:BL23"/>
    <mergeCell ref="BM22:BM23"/>
    <mergeCell ref="BN22:BN23"/>
    <mergeCell ref="BD22:BD23"/>
    <mergeCell ref="BE22:BE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P22:P23"/>
    <mergeCell ref="Q22:Q23"/>
    <mergeCell ref="R22:R23"/>
    <mergeCell ref="S22:S23"/>
    <mergeCell ref="T22:T23"/>
    <mergeCell ref="AA22:AA23"/>
    <mergeCell ref="AB22:AB23"/>
    <mergeCell ref="AC22:AC23"/>
    <mergeCell ref="AD22:AD23"/>
    <mergeCell ref="U22:U23"/>
    <mergeCell ref="V22:V23"/>
    <mergeCell ref="W22:W23"/>
    <mergeCell ref="X22:X23"/>
    <mergeCell ref="Y22:Y23"/>
    <mergeCell ref="Z22:Z23"/>
    <mergeCell ref="M2:O2"/>
    <mergeCell ref="H46:H47"/>
    <mergeCell ref="I46:I47"/>
    <mergeCell ref="J46:J47"/>
    <mergeCell ref="J16:J19"/>
    <mergeCell ref="J22:J23"/>
    <mergeCell ref="J24:J25"/>
    <mergeCell ref="J10:J11"/>
    <mergeCell ref="J4:J5"/>
    <mergeCell ref="J2:L3"/>
    <mergeCell ref="I22:I23"/>
    <mergeCell ref="I24:I25"/>
    <mergeCell ref="H24:H25"/>
    <mergeCell ref="H22:H23"/>
    <mergeCell ref="L22:L23"/>
    <mergeCell ref="M22:M23"/>
    <mergeCell ref="N22:N23"/>
    <mergeCell ref="O22:O23"/>
    <mergeCell ref="H16:H19"/>
    <mergeCell ref="I16:I19"/>
    <mergeCell ref="I12:I13"/>
    <mergeCell ref="I10:I11"/>
    <mergeCell ref="K4:K5"/>
    <mergeCell ref="K10:K11"/>
    <mergeCell ref="G48:G49"/>
    <mergeCell ref="H48:H49"/>
    <mergeCell ref="I48:I49"/>
    <mergeCell ref="J48:J49"/>
    <mergeCell ref="F48:F49"/>
    <mergeCell ref="J26:J27"/>
    <mergeCell ref="I26:I27"/>
    <mergeCell ref="H26:H27"/>
    <mergeCell ref="I36:I41"/>
    <mergeCell ref="F44:F45"/>
    <mergeCell ref="F46:F47"/>
    <mergeCell ref="G26:G27"/>
    <mergeCell ref="G36:G41"/>
    <mergeCell ref="H36:H41"/>
    <mergeCell ref="F33:F35"/>
    <mergeCell ref="H33:H35"/>
    <mergeCell ref="I33:I35"/>
    <mergeCell ref="F36:F41"/>
    <mergeCell ref="C44:C45"/>
    <mergeCell ref="J44:J45"/>
    <mergeCell ref="J42:J43"/>
    <mergeCell ref="D42:D43"/>
    <mergeCell ref="E42:E43"/>
    <mergeCell ref="G42:G43"/>
    <mergeCell ref="E33:E35"/>
    <mergeCell ref="D44:D45"/>
    <mergeCell ref="E44:E45"/>
    <mergeCell ref="G44:G45"/>
    <mergeCell ref="H44:H45"/>
    <mergeCell ref="I44:I45"/>
    <mergeCell ref="H42:H43"/>
    <mergeCell ref="I42:I43"/>
    <mergeCell ref="J33:J35"/>
    <mergeCell ref="C33:C35"/>
    <mergeCell ref="D36:D41"/>
    <mergeCell ref="J36:J41"/>
    <mergeCell ref="G33:G35"/>
    <mergeCell ref="C42:C43"/>
    <mergeCell ref="J8:J9"/>
    <mergeCell ref="G12:G13"/>
    <mergeCell ref="H12:H13"/>
    <mergeCell ref="F12:F13"/>
    <mergeCell ref="F14:F15"/>
    <mergeCell ref="I8:I9"/>
    <mergeCell ref="E8:E9"/>
    <mergeCell ref="C28:C29"/>
    <mergeCell ref="D28:D29"/>
    <mergeCell ref="E28:E29"/>
    <mergeCell ref="G28:G29"/>
    <mergeCell ref="H28:H29"/>
    <mergeCell ref="I28:I29"/>
    <mergeCell ref="J28:J29"/>
    <mergeCell ref="E26:E27"/>
    <mergeCell ref="D26:D27"/>
    <mergeCell ref="F28:F29"/>
    <mergeCell ref="F26:F27"/>
    <mergeCell ref="C10:C11"/>
    <mergeCell ref="C20:C21"/>
    <mergeCell ref="D20:D21"/>
    <mergeCell ref="J20:J21"/>
    <mergeCell ref="B2:B3"/>
    <mergeCell ref="C2:C3"/>
    <mergeCell ref="D2:D3"/>
    <mergeCell ref="E2:E3"/>
    <mergeCell ref="G2:I2"/>
    <mergeCell ref="B4:B13"/>
    <mergeCell ref="C4:C5"/>
    <mergeCell ref="D4:D5"/>
    <mergeCell ref="E4:E5"/>
    <mergeCell ref="G4:G5"/>
    <mergeCell ref="H4:H5"/>
    <mergeCell ref="I4:I5"/>
    <mergeCell ref="D10:D11"/>
    <mergeCell ref="E10:E11"/>
    <mergeCell ref="G10:G11"/>
    <mergeCell ref="H10:H11"/>
    <mergeCell ref="H8:H9"/>
    <mergeCell ref="C12:C13"/>
    <mergeCell ref="D8:D9"/>
    <mergeCell ref="G8:G9"/>
    <mergeCell ref="F8:F9"/>
    <mergeCell ref="F10:F11"/>
    <mergeCell ref="F2:F3"/>
    <mergeCell ref="C6:C9"/>
    <mergeCell ref="E46:E47"/>
    <mergeCell ref="K22:K23"/>
    <mergeCell ref="K33:K35"/>
    <mergeCell ref="K12:K13"/>
    <mergeCell ref="K14:K15"/>
    <mergeCell ref="K17:K18"/>
    <mergeCell ref="F16:F19"/>
    <mergeCell ref="D12:D13"/>
    <mergeCell ref="E12:E13"/>
    <mergeCell ref="D16:D17"/>
    <mergeCell ref="D18:D19"/>
    <mergeCell ref="E22:E23"/>
    <mergeCell ref="E24:E25"/>
    <mergeCell ref="D22:D23"/>
    <mergeCell ref="D24:D25"/>
    <mergeCell ref="E16:E19"/>
    <mergeCell ref="F22:F23"/>
    <mergeCell ref="F24:F25"/>
    <mergeCell ref="J12:J13"/>
    <mergeCell ref="E14:E15"/>
    <mergeCell ref="G14:G15"/>
    <mergeCell ref="H14:H15"/>
    <mergeCell ref="I14:I15"/>
    <mergeCell ref="J14:J15"/>
    <mergeCell ref="K20:K21"/>
    <mergeCell ref="A26:A49"/>
    <mergeCell ref="C46:C47"/>
    <mergeCell ref="C48:C49"/>
    <mergeCell ref="C26:C27"/>
    <mergeCell ref="B33:B49"/>
    <mergeCell ref="G46:G47"/>
    <mergeCell ref="A4:A25"/>
    <mergeCell ref="C22:C23"/>
    <mergeCell ref="C24:C25"/>
    <mergeCell ref="G16:G19"/>
    <mergeCell ref="G22:G23"/>
    <mergeCell ref="G24:G25"/>
    <mergeCell ref="C16:C19"/>
    <mergeCell ref="F4:F5"/>
    <mergeCell ref="C14:C15"/>
    <mergeCell ref="D6:D7"/>
    <mergeCell ref="D14:D15"/>
    <mergeCell ref="D33:D35"/>
    <mergeCell ref="E36:E41"/>
    <mergeCell ref="F42:F43"/>
    <mergeCell ref="D48:D49"/>
    <mergeCell ref="E48:E49"/>
    <mergeCell ref="D46:D47"/>
  </mergeCells>
  <pageMargins left="0.23622047244094491" right="0.23622047244094491" top="0.74803149606299213" bottom="0.74803149606299213" header="0.31496062992125984" footer="0.31496062992125984"/>
  <pageSetup paperSize="9" scale="30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P435"/>
  <sheetViews>
    <sheetView zoomScale="80" zoomScaleNormal="80" workbookViewId="0">
      <pane xSplit="11" ySplit="3" topLeftCell="BB50" activePane="bottomRight" state="frozen"/>
      <selection pane="topRight" activeCell="L1" sqref="L1"/>
      <selection pane="bottomLeft" activeCell="A4" sqref="A4"/>
      <selection pane="bottomRight" activeCell="BG51" sqref="BG51"/>
    </sheetView>
  </sheetViews>
  <sheetFormatPr defaultRowHeight="15.75" x14ac:dyDescent="0.25"/>
  <cols>
    <col min="1" max="1" width="13.140625" style="22" customWidth="1"/>
    <col min="2" max="2" width="14.42578125" customWidth="1"/>
    <col min="3" max="3" width="28.42578125" style="50" customWidth="1"/>
    <col min="4" max="4" width="26.5703125" style="50" customWidth="1"/>
    <col min="6" max="6" width="9.140625" customWidth="1"/>
    <col min="7" max="7" width="0" hidden="1" customWidth="1"/>
    <col min="10" max="10" width="21.28515625" style="50" customWidth="1"/>
    <col min="12" max="14" width="9.28515625" style="50" bestFit="1" customWidth="1"/>
    <col min="15" max="16" width="10" style="50" bestFit="1" customWidth="1"/>
    <col min="17" max="17" width="9.28515625" style="50" bestFit="1" customWidth="1"/>
    <col min="18" max="18" width="10" style="50" bestFit="1" customWidth="1"/>
    <col min="19" max="20" width="9.28515625" style="50" bestFit="1" customWidth="1"/>
    <col min="21" max="21" width="10" style="50" bestFit="1" customWidth="1"/>
    <col min="22" max="22" width="9.28515625" style="50" bestFit="1" customWidth="1"/>
    <col min="23" max="23" width="10" style="50" bestFit="1" customWidth="1"/>
    <col min="24" max="24" width="9.28515625" style="50" bestFit="1" customWidth="1"/>
    <col min="25" max="25" width="10" style="50" bestFit="1" customWidth="1"/>
    <col min="26" max="26" width="9.28515625" style="50" bestFit="1" customWidth="1"/>
    <col min="27" max="30" width="10" style="50" bestFit="1" customWidth="1"/>
    <col min="31" max="33" width="9.28515625" style="50" bestFit="1" customWidth="1"/>
    <col min="34" max="34" width="10" style="50" bestFit="1" customWidth="1"/>
    <col min="35" max="35" width="9.28515625" style="50" bestFit="1" customWidth="1"/>
    <col min="36" max="39" width="10" style="50" bestFit="1" customWidth="1"/>
    <col min="40" max="40" width="9.28515625" style="50" bestFit="1" customWidth="1"/>
    <col min="41" max="42" width="10" style="50" bestFit="1" customWidth="1"/>
    <col min="43" max="48" width="9.28515625" style="50" bestFit="1" customWidth="1"/>
    <col min="49" max="49" width="10" style="50" bestFit="1" customWidth="1"/>
    <col min="50" max="52" width="9.28515625" style="50" bestFit="1" customWidth="1"/>
    <col min="53" max="54" width="10" style="50" bestFit="1" customWidth="1"/>
    <col min="55" max="57" width="9.28515625" style="50" bestFit="1" customWidth="1"/>
    <col min="58" max="59" width="10" style="50" bestFit="1" customWidth="1"/>
    <col min="60" max="60" width="9.28515625" style="50" bestFit="1" customWidth="1"/>
    <col min="61" max="61" width="10.85546875" style="50" bestFit="1" customWidth="1"/>
    <col min="62" max="62" width="10" style="50" bestFit="1" customWidth="1"/>
    <col min="63" max="65" width="0" style="50" hidden="1" customWidth="1"/>
    <col min="66" max="66" width="9.140625" style="109"/>
  </cols>
  <sheetData>
    <row r="1" spans="1:68" ht="30.75" customHeight="1" thickBot="1" x14ac:dyDescent="0.3">
      <c r="A1" s="134" t="s">
        <v>72</v>
      </c>
      <c r="B1" s="9"/>
      <c r="C1" s="101"/>
      <c r="D1" s="101"/>
      <c r="E1" s="9"/>
      <c r="F1" s="9"/>
      <c r="G1" s="9"/>
      <c r="H1" s="9"/>
      <c r="I1" s="9"/>
      <c r="J1" s="101"/>
      <c r="K1" s="9"/>
      <c r="L1" s="101">
        <f>SUM(L4+L5+L6+L10+L11+L12+L16+L17+L18+L22+L23+L24+L28+L44+L45+L46+L50+L51+L52+L56+L58+L59+L60)</f>
        <v>5</v>
      </c>
      <c r="M1" s="101">
        <f t="shared" ref="M1:BJ1" si="0">SUM(M4+M5+M6+M10+M11+M12+M16+M17+M18+M22+M23+M24+M28+M44+M45+M46+M50+M51+M52+M56+M58+M59+M60)</f>
        <v>1</v>
      </c>
      <c r="N1" s="101">
        <f t="shared" si="0"/>
        <v>6.5</v>
      </c>
      <c r="O1" s="101">
        <f t="shared" si="0"/>
        <v>6.5</v>
      </c>
      <c r="P1" s="101">
        <f t="shared" si="0"/>
        <v>3.5</v>
      </c>
      <c r="Q1" s="101">
        <f t="shared" si="0"/>
        <v>16.5</v>
      </c>
      <c r="R1" s="101">
        <f t="shared" si="0"/>
        <v>9.5</v>
      </c>
      <c r="S1" s="101">
        <f t="shared" si="0"/>
        <v>3</v>
      </c>
      <c r="T1" s="101">
        <f t="shared" si="0"/>
        <v>0.5</v>
      </c>
      <c r="U1" s="101">
        <f t="shared" si="0"/>
        <v>4</v>
      </c>
      <c r="V1" s="101">
        <f t="shared" si="0"/>
        <v>3.5</v>
      </c>
      <c r="W1" s="101">
        <f t="shared" si="0"/>
        <v>2</v>
      </c>
      <c r="X1" s="101">
        <f t="shared" si="0"/>
        <v>6</v>
      </c>
      <c r="Y1" s="101">
        <f t="shared" si="0"/>
        <v>7.5</v>
      </c>
      <c r="Z1" s="101">
        <f t="shared" si="0"/>
        <v>14</v>
      </c>
      <c r="AA1" s="101">
        <f t="shared" si="0"/>
        <v>6</v>
      </c>
      <c r="AB1" s="101">
        <f t="shared" si="0"/>
        <v>11.5</v>
      </c>
      <c r="AC1" s="101">
        <f t="shared" si="0"/>
        <v>15</v>
      </c>
      <c r="AD1" s="101">
        <f t="shared" si="0"/>
        <v>9</v>
      </c>
      <c r="AE1" s="101">
        <f t="shared" si="0"/>
        <v>6</v>
      </c>
      <c r="AF1" s="101">
        <f t="shared" si="0"/>
        <v>1</v>
      </c>
      <c r="AG1" s="101">
        <f t="shared" si="0"/>
        <v>3</v>
      </c>
      <c r="AH1" s="101">
        <f t="shared" si="0"/>
        <v>5</v>
      </c>
      <c r="AI1" s="101">
        <f t="shared" si="0"/>
        <v>4.5</v>
      </c>
      <c r="AJ1" s="101">
        <f t="shared" si="0"/>
        <v>12</v>
      </c>
      <c r="AK1" s="101">
        <f t="shared" si="0"/>
        <v>1</v>
      </c>
      <c r="AL1" s="101">
        <f t="shared" si="0"/>
        <v>13.5</v>
      </c>
      <c r="AM1" s="101">
        <f t="shared" si="0"/>
        <v>17</v>
      </c>
      <c r="AN1" s="101">
        <f t="shared" si="0"/>
        <v>12</v>
      </c>
      <c r="AO1" s="101">
        <f t="shared" si="0"/>
        <v>17.5</v>
      </c>
      <c r="AP1" s="101">
        <f t="shared" si="0"/>
        <v>4</v>
      </c>
      <c r="AQ1" s="101">
        <f t="shared" si="0"/>
        <v>4</v>
      </c>
      <c r="AR1" s="101">
        <f t="shared" si="0"/>
        <v>6.5</v>
      </c>
      <c r="AS1" s="101">
        <f t="shared" si="0"/>
        <v>1</v>
      </c>
      <c r="AT1" s="101">
        <f t="shared" si="0"/>
        <v>2.5</v>
      </c>
      <c r="AU1" s="101">
        <f t="shared" si="0"/>
        <v>3.5</v>
      </c>
      <c r="AV1" s="101">
        <f t="shared" si="0"/>
        <v>0</v>
      </c>
      <c r="AW1" s="101">
        <f t="shared" si="0"/>
        <v>7</v>
      </c>
      <c r="AX1" s="101">
        <f t="shared" si="0"/>
        <v>0.5</v>
      </c>
      <c r="AY1" s="101">
        <f t="shared" si="0"/>
        <v>0</v>
      </c>
      <c r="AZ1" s="101">
        <f t="shared" si="0"/>
        <v>0.5</v>
      </c>
      <c r="BA1" s="101">
        <f t="shared" si="0"/>
        <v>14.5</v>
      </c>
      <c r="BB1" s="101">
        <f t="shared" si="0"/>
        <v>3.5</v>
      </c>
      <c r="BC1" s="101">
        <f t="shared" si="0"/>
        <v>10.5</v>
      </c>
      <c r="BD1" s="101">
        <f t="shared" si="0"/>
        <v>2</v>
      </c>
      <c r="BE1" s="101">
        <f t="shared" si="0"/>
        <v>5</v>
      </c>
      <c r="BF1" s="101">
        <f t="shared" si="0"/>
        <v>6.5</v>
      </c>
      <c r="BG1" s="101">
        <f t="shared" si="0"/>
        <v>4</v>
      </c>
      <c r="BH1" s="101">
        <f t="shared" si="0"/>
        <v>7.5</v>
      </c>
      <c r="BI1" s="101">
        <f t="shared" si="0"/>
        <v>26</v>
      </c>
      <c r="BJ1" s="101">
        <f t="shared" si="0"/>
        <v>0.5</v>
      </c>
      <c r="BK1" s="157"/>
      <c r="BL1" s="101"/>
      <c r="BM1" s="101"/>
      <c r="BN1" s="219"/>
    </row>
    <row r="2" spans="1:68" s="100" customFormat="1" ht="28.5" customHeight="1" thickBot="1" x14ac:dyDescent="0.3">
      <c r="A2" s="698" t="s">
        <v>116</v>
      </c>
      <c r="B2" s="674" t="s">
        <v>0</v>
      </c>
      <c r="C2" s="700" t="s">
        <v>1</v>
      </c>
      <c r="D2" s="674" t="s">
        <v>2</v>
      </c>
      <c r="E2" s="674" t="s">
        <v>3</v>
      </c>
      <c r="F2" s="654" t="s">
        <v>154</v>
      </c>
      <c r="G2" s="654" t="s">
        <v>74</v>
      </c>
      <c r="H2" s="674" t="s">
        <v>4</v>
      </c>
      <c r="I2" s="674"/>
      <c r="J2" s="661" t="s">
        <v>73</v>
      </c>
      <c r="K2" s="662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99"/>
      <c r="BL2" s="656" t="s">
        <v>6</v>
      </c>
      <c r="BM2" s="657"/>
      <c r="BN2" s="657"/>
      <c r="BO2" s="657"/>
      <c r="BP2" s="658"/>
    </row>
    <row r="3" spans="1:68" s="100" customFormat="1" ht="120.75" customHeight="1" thickBot="1" x14ac:dyDescent="0.3">
      <c r="A3" s="699"/>
      <c r="B3" s="675"/>
      <c r="C3" s="700"/>
      <c r="D3" s="675"/>
      <c r="E3" s="675"/>
      <c r="F3" s="655"/>
      <c r="G3" s="655"/>
      <c r="H3" s="44" t="s">
        <v>75</v>
      </c>
      <c r="I3" s="44" t="s">
        <v>9</v>
      </c>
      <c r="J3" s="663"/>
      <c r="K3" s="664"/>
      <c r="L3" s="88">
        <v>1</v>
      </c>
      <c r="M3" s="88">
        <v>2</v>
      </c>
      <c r="N3" s="88">
        <v>3</v>
      </c>
      <c r="O3" s="88">
        <v>4</v>
      </c>
      <c r="P3" s="88">
        <v>5</v>
      </c>
      <c r="Q3" s="88">
        <v>6</v>
      </c>
      <c r="R3" s="88">
        <v>7</v>
      </c>
      <c r="S3" s="88">
        <v>8</v>
      </c>
      <c r="T3" s="88">
        <v>9</v>
      </c>
      <c r="U3" s="88">
        <v>11</v>
      </c>
      <c r="V3" s="88">
        <v>14</v>
      </c>
      <c r="W3" s="88">
        <v>15</v>
      </c>
      <c r="X3" s="88">
        <v>17</v>
      </c>
      <c r="Y3" s="88">
        <v>18</v>
      </c>
      <c r="Z3" s="88">
        <v>19</v>
      </c>
      <c r="AA3" s="88">
        <v>20</v>
      </c>
      <c r="AB3" s="88">
        <v>21</v>
      </c>
      <c r="AC3" s="88">
        <v>22</v>
      </c>
      <c r="AD3" s="88">
        <v>23</v>
      </c>
      <c r="AE3" s="88">
        <v>24</v>
      </c>
      <c r="AF3" s="88">
        <v>25</v>
      </c>
      <c r="AG3" s="88">
        <v>26</v>
      </c>
      <c r="AH3" s="88">
        <v>28</v>
      </c>
      <c r="AI3" s="88">
        <v>29</v>
      </c>
      <c r="AJ3" s="88">
        <v>30</v>
      </c>
      <c r="AK3" s="88">
        <v>31</v>
      </c>
      <c r="AL3" s="88">
        <v>32</v>
      </c>
      <c r="AM3" s="88">
        <v>33</v>
      </c>
      <c r="AN3" s="88">
        <v>35</v>
      </c>
      <c r="AO3" s="88">
        <v>36</v>
      </c>
      <c r="AP3" s="88">
        <v>37</v>
      </c>
      <c r="AQ3" s="88">
        <v>39</v>
      </c>
      <c r="AR3" s="88">
        <v>41</v>
      </c>
      <c r="AS3" s="88">
        <v>42</v>
      </c>
      <c r="AT3" s="88">
        <v>43</v>
      </c>
      <c r="AU3" s="88">
        <v>44</v>
      </c>
      <c r="AV3" s="88">
        <v>49</v>
      </c>
      <c r="AW3" s="88">
        <v>50</v>
      </c>
      <c r="AX3" s="88">
        <v>53</v>
      </c>
      <c r="AY3" s="88">
        <v>54</v>
      </c>
      <c r="AZ3" s="88">
        <v>55</v>
      </c>
      <c r="BA3" s="88">
        <v>56</v>
      </c>
      <c r="BB3" s="88">
        <v>58</v>
      </c>
      <c r="BC3" s="88">
        <v>61</v>
      </c>
      <c r="BD3" s="88">
        <v>62</v>
      </c>
      <c r="BE3" s="88">
        <v>63</v>
      </c>
      <c r="BF3" s="88">
        <v>64</v>
      </c>
      <c r="BG3" s="88">
        <v>65</v>
      </c>
      <c r="BH3" s="88">
        <v>66</v>
      </c>
      <c r="BI3" s="88">
        <v>67</v>
      </c>
      <c r="BJ3" s="88">
        <v>68</v>
      </c>
      <c r="BK3" s="45" t="s">
        <v>95</v>
      </c>
      <c r="BL3" s="44" t="s">
        <v>10</v>
      </c>
      <c r="BM3" s="44" t="s">
        <v>11</v>
      </c>
      <c r="BN3" s="222" t="s">
        <v>168</v>
      </c>
      <c r="BO3" s="103" t="s">
        <v>218</v>
      </c>
      <c r="BP3" s="103" t="s">
        <v>263</v>
      </c>
    </row>
    <row r="4" spans="1:68" ht="53.25" customHeight="1" x14ac:dyDescent="0.25">
      <c r="A4" s="702" t="s">
        <v>251</v>
      </c>
      <c r="B4" s="683" t="s">
        <v>248</v>
      </c>
      <c r="C4" s="696" t="s">
        <v>181</v>
      </c>
      <c r="D4" s="681" t="s">
        <v>76</v>
      </c>
      <c r="E4" s="563" t="s">
        <v>65</v>
      </c>
      <c r="F4" s="525" t="s">
        <v>161</v>
      </c>
      <c r="G4" s="563"/>
      <c r="H4" s="563" t="s">
        <v>15</v>
      </c>
      <c r="I4" s="563" t="s">
        <v>15</v>
      </c>
      <c r="J4" s="51" t="s">
        <v>131</v>
      </c>
      <c r="K4" s="393" t="s">
        <v>77</v>
      </c>
      <c r="L4" s="393">
        <f t="shared" ref="L4:BJ4" si="1">IF(L7=0,0,IF(L7&lt;5,0.5,IF(L7&gt;10,1.5,1)))</f>
        <v>0.5</v>
      </c>
      <c r="M4" s="393">
        <f t="shared" si="1"/>
        <v>0</v>
      </c>
      <c r="N4" s="393">
        <f t="shared" si="1"/>
        <v>0.5</v>
      </c>
      <c r="O4" s="393">
        <f t="shared" si="1"/>
        <v>0.5</v>
      </c>
      <c r="P4" s="393">
        <f t="shared" si="1"/>
        <v>0</v>
      </c>
      <c r="Q4" s="393">
        <f t="shared" si="1"/>
        <v>0.5</v>
      </c>
      <c r="R4" s="393">
        <f t="shared" si="1"/>
        <v>0</v>
      </c>
      <c r="S4" s="393">
        <f t="shared" si="1"/>
        <v>0</v>
      </c>
      <c r="T4" s="393">
        <f t="shared" si="1"/>
        <v>0</v>
      </c>
      <c r="U4" s="393">
        <f t="shared" si="1"/>
        <v>0</v>
      </c>
      <c r="V4" s="393">
        <f t="shared" si="1"/>
        <v>0.5</v>
      </c>
      <c r="W4" s="393">
        <f t="shared" si="1"/>
        <v>0</v>
      </c>
      <c r="X4" s="393">
        <f t="shared" si="1"/>
        <v>0</v>
      </c>
      <c r="Y4" s="393">
        <f t="shared" si="1"/>
        <v>0</v>
      </c>
      <c r="Z4" s="393">
        <f t="shared" si="1"/>
        <v>1</v>
      </c>
      <c r="AA4" s="393">
        <f t="shared" si="1"/>
        <v>0.5</v>
      </c>
      <c r="AB4" s="393">
        <f t="shared" si="1"/>
        <v>0</v>
      </c>
      <c r="AC4" s="393">
        <f t="shared" si="1"/>
        <v>0.5</v>
      </c>
      <c r="AD4" s="393">
        <f t="shared" si="1"/>
        <v>0</v>
      </c>
      <c r="AE4" s="393">
        <f t="shared" si="1"/>
        <v>0.5</v>
      </c>
      <c r="AF4" s="393">
        <f t="shared" si="1"/>
        <v>0</v>
      </c>
      <c r="AG4" s="393">
        <f t="shared" si="1"/>
        <v>0.5</v>
      </c>
      <c r="AH4" s="393">
        <f t="shared" si="1"/>
        <v>0.5</v>
      </c>
      <c r="AI4" s="393">
        <f t="shared" si="1"/>
        <v>0</v>
      </c>
      <c r="AJ4" s="393">
        <f t="shared" si="1"/>
        <v>0.5</v>
      </c>
      <c r="AK4" s="393">
        <f t="shared" si="1"/>
        <v>0</v>
      </c>
      <c r="AL4" s="393">
        <f t="shared" si="1"/>
        <v>0.5</v>
      </c>
      <c r="AM4" s="393">
        <f t="shared" si="1"/>
        <v>0</v>
      </c>
      <c r="AN4" s="393">
        <f t="shared" si="1"/>
        <v>0</v>
      </c>
      <c r="AO4" s="393">
        <f t="shared" si="1"/>
        <v>0.5</v>
      </c>
      <c r="AP4" s="393">
        <f t="shared" si="1"/>
        <v>0</v>
      </c>
      <c r="AQ4" s="393">
        <f t="shared" si="1"/>
        <v>0.5</v>
      </c>
      <c r="AR4" s="393">
        <f t="shared" si="1"/>
        <v>0.5</v>
      </c>
      <c r="AS4" s="393">
        <f t="shared" si="1"/>
        <v>0</v>
      </c>
      <c r="AT4" s="393">
        <f t="shared" si="1"/>
        <v>0</v>
      </c>
      <c r="AU4" s="393">
        <f t="shared" si="1"/>
        <v>0</v>
      </c>
      <c r="AV4" s="393">
        <f t="shared" si="1"/>
        <v>0</v>
      </c>
      <c r="AW4" s="393">
        <f t="shared" si="1"/>
        <v>0.5</v>
      </c>
      <c r="AX4" s="393">
        <f t="shared" si="1"/>
        <v>0</v>
      </c>
      <c r="AY4" s="393">
        <f t="shared" si="1"/>
        <v>0</v>
      </c>
      <c r="AZ4" s="393">
        <f t="shared" si="1"/>
        <v>0</v>
      </c>
      <c r="BA4" s="393">
        <f t="shared" si="1"/>
        <v>0.5</v>
      </c>
      <c r="BB4" s="393">
        <f t="shared" si="1"/>
        <v>0.5</v>
      </c>
      <c r="BC4" s="393">
        <f t="shared" si="1"/>
        <v>0.5</v>
      </c>
      <c r="BD4" s="393">
        <f t="shared" si="1"/>
        <v>1</v>
      </c>
      <c r="BE4" s="393">
        <f t="shared" si="1"/>
        <v>0</v>
      </c>
      <c r="BF4" s="393">
        <f t="shared" si="1"/>
        <v>0</v>
      </c>
      <c r="BG4" s="393">
        <f t="shared" si="1"/>
        <v>0</v>
      </c>
      <c r="BH4" s="393">
        <f t="shared" si="1"/>
        <v>0.5</v>
      </c>
      <c r="BI4" s="393">
        <f t="shared" si="1"/>
        <v>1</v>
      </c>
      <c r="BJ4" s="393">
        <f t="shared" si="1"/>
        <v>0</v>
      </c>
      <c r="BK4" s="83"/>
      <c r="BL4" s="158"/>
      <c r="BM4" s="83"/>
      <c r="BN4" s="220"/>
      <c r="BO4" s="220"/>
      <c r="BP4" s="110"/>
    </row>
    <row r="5" spans="1:68" ht="22.5" x14ac:dyDescent="0.25">
      <c r="A5" s="703"/>
      <c r="B5" s="683"/>
      <c r="C5" s="696"/>
      <c r="D5" s="681"/>
      <c r="E5" s="665"/>
      <c r="F5" s="525"/>
      <c r="G5" s="666"/>
      <c r="H5" s="665"/>
      <c r="I5" s="665"/>
      <c r="J5" s="36" t="s">
        <v>132</v>
      </c>
      <c r="K5" s="394" t="s">
        <v>77</v>
      </c>
      <c r="L5" s="394">
        <f>IF(L8=0,0,IF(L8&gt;2,1.5,1))</f>
        <v>0</v>
      </c>
      <c r="M5" s="394">
        <f t="shared" ref="M5:BJ5" si="2">IF(M8=0,0,IF(M8&gt;2,1.5,1))</f>
        <v>0</v>
      </c>
      <c r="N5" s="394">
        <f t="shared" si="2"/>
        <v>0</v>
      </c>
      <c r="O5" s="394">
        <f t="shared" si="2"/>
        <v>0</v>
      </c>
      <c r="P5" s="394">
        <f t="shared" si="2"/>
        <v>0</v>
      </c>
      <c r="Q5" s="394">
        <f t="shared" si="2"/>
        <v>1.5</v>
      </c>
      <c r="R5" s="394">
        <f t="shared" si="2"/>
        <v>0</v>
      </c>
      <c r="S5" s="394">
        <f t="shared" si="2"/>
        <v>0</v>
      </c>
      <c r="T5" s="394">
        <f t="shared" si="2"/>
        <v>0</v>
      </c>
      <c r="U5" s="394">
        <f t="shared" si="2"/>
        <v>0</v>
      </c>
      <c r="V5" s="394">
        <f t="shared" si="2"/>
        <v>0</v>
      </c>
      <c r="W5" s="394">
        <f t="shared" si="2"/>
        <v>0</v>
      </c>
      <c r="X5" s="394">
        <f t="shared" si="2"/>
        <v>0</v>
      </c>
      <c r="Y5" s="394">
        <f t="shared" si="2"/>
        <v>0</v>
      </c>
      <c r="Z5" s="394">
        <f t="shared" si="2"/>
        <v>1.5</v>
      </c>
      <c r="AA5" s="394">
        <f t="shared" si="2"/>
        <v>0</v>
      </c>
      <c r="AB5" s="394">
        <f t="shared" si="2"/>
        <v>0</v>
      </c>
      <c r="AC5" s="394">
        <f t="shared" si="2"/>
        <v>0</v>
      </c>
      <c r="AD5" s="394">
        <f t="shared" si="2"/>
        <v>0</v>
      </c>
      <c r="AE5" s="394">
        <f t="shared" si="2"/>
        <v>1.5</v>
      </c>
      <c r="AF5" s="394">
        <f t="shared" si="2"/>
        <v>0</v>
      </c>
      <c r="AG5" s="394">
        <f t="shared" si="2"/>
        <v>0</v>
      </c>
      <c r="AH5" s="394">
        <f t="shared" si="2"/>
        <v>0</v>
      </c>
      <c r="AI5" s="394">
        <f t="shared" si="2"/>
        <v>0</v>
      </c>
      <c r="AJ5" s="394">
        <f t="shared" si="2"/>
        <v>0</v>
      </c>
      <c r="AK5" s="394">
        <f t="shared" si="2"/>
        <v>0</v>
      </c>
      <c r="AL5" s="394">
        <f t="shared" si="2"/>
        <v>1.5</v>
      </c>
      <c r="AM5" s="394">
        <f t="shared" si="2"/>
        <v>1</v>
      </c>
      <c r="AN5" s="394">
        <f t="shared" si="2"/>
        <v>1.5</v>
      </c>
      <c r="AO5" s="394">
        <f t="shared" si="2"/>
        <v>0</v>
      </c>
      <c r="AP5" s="394">
        <f t="shared" si="2"/>
        <v>0</v>
      </c>
      <c r="AQ5" s="394">
        <f t="shared" si="2"/>
        <v>0</v>
      </c>
      <c r="AR5" s="394">
        <f t="shared" si="2"/>
        <v>0</v>
      </c>
      <c r="AS5" s="394">
        <f t="shared" si="2"/>
        <v>0</v>
      </c>
      <c r="AT5" s="394">
        <f t="shared" si="2"/>
        <v>0</v>
      </c>
      <c r="AU5" s="394">
        <f t="shared" si="2"/>
        <v>0</v>
      </c>
      <c r="AV5" s="394">
        <f t="shared" si="2"/>
        <v>0</v>
      </c>
      <c r="AW5" s="394">
        <f t="shared" si="2"/>
        <v>1.5</v>
      </c>
      <c r="AX5" s="394">
        <f t="shared" si="2"/>
        <v>0</v>
      </c>
      <c r="AY5" s="394">
        <f t="shared" si="2"/>
        <v>0</v>
      </c>
      <c r="AZ5" s="394">
        <f t="shared" si="2"/>
        <v>0</v>
      </c>
      <c r="BA5" s="394">
        <f t="shared" si="2"/>
        <v>0</v>
      </c>
      <c r="BB5" s="394">
        <f t="shared" si="2"/>
        <v>0</v>
      </c>
      <c r="BC5" s="394">
        <f t="shared" si="2"/>
        <v>1.5</v>
      </c>
      <c r="BD5" s="394">
        <f t="shared" si="2"/>
        <v>0</v>
      </c>
      <c r="BE5" s="394">
        <f t="shared" si="2"/>
        <v>0</v>
      </c>
      <c r="BF5" s="394">
        <f t="shared" si="2"/>
        <v>0</v>
      </c>
      <c r="BG5" s="394">
        <f t="shared" si="2"/>
        <v>0</v>
      </c>
      <c r="BH5" s="394">
        <f t="shared" si="2"/>
        <v>0</v>
      </c>
      <c r="BI5" s="394">
        <f t="shared" si="2"/>
        <v>1.5</v>
      </c>
      <c r="BJ5" s="394">
        <f t="shared" si="2"/>
        <v>0</v>
      </c>
      <c r="BK5" s="1"/>
      <c r="BL5" s="159"/>
      <c r="BM5" s="84"/>
      <c r="BN5" s="168"/>
      <c r="BO5" s="168"/>
      <c r="BP5" s="111"/>
    </row>
    <row r="6" spans="1:68" ht="22.5" x14ac:dyDescent="0.25">
      <c r="A6" s="703"/>
      <c r="B6" s="683"/>
      <c r="C6" s="696"/>
      <c r="D6" s="681"/>
      <c r="E6" s="665"/>
      <c r="F6" s="525"/>
      <c r="G6" s="666"/>
      <c r="H6" s="665"/>
      <c r="I6" s="665"/>
      <c r="J6" s="36" t="s">
        <v>207</v>
      </c>
      <c r="K6" s="394" t="s">
        <v>77</v>
      </c>
      <c r="L6" s="394">
        <v>0</v>
      </c>
      <c r="M6" s="394">
        <v>0</v>
      </c>
      <c r="N6" s="394">
        <v>0</v>
      </c>
      <c r="O6" s="394">
        <v>0</v>
      </c>
      <c r="P6" s="394">
        <v>0</v>
      </c>
      <c r="Q6" s="394">
        <v>0</v>
      </c>
      <c r="R6" s="394">
        <v>0</v>
      </c>
      <c r="S6" s="394">
        <v>0</v>
      </c>
      <c r="T6" s="394">
        <v>0</v>
      </c>
      <c r="U6" s="394">
        <v>0</v>
      </c>
      <c r="V6" s="394">
        <v>0</v>
      </c>
      <c r="W6" s="394">
        <v>0</v>
      </c>
      <c r="X6" s="394">
        <v>0</v>
      </c>
      <c r="Y6" s="394">
        <v>0</v>
      </c>
      <c r="Z6" s="394">
        <v>0</v>
      </c>
      <c r="AA6" s="394">
        <v>0</v>
      </c>
      <c r="AB6" s="394">
        <v>0</v>
      </c>
      <c r="AC6" s="394">
        <v>0</v>
      </c>
      <c r="AD6" s="394">
        <v>0</v>
      </c>
      <c r="AE6" s="394">
        <v>0</v>
      </c>
      <c r="AF6" s="394">
        <v>0</v>
      </c>
      <c r="AG6" s="394">
        <v>0</v>
      </c>
      <c r="AH6" s="394">
        <v>0</v>
      </c>
      <c r="AI6" s="394">
        <v>0</v>
      </c>
      <c r="AJ6" s="394">
        <v>0</v>
      </c>
      <c r="AK6" s="394">
        <v>0</v>
      </c>
      <c r="AL6" s="394">
        <v>0</v>
      </c>
      <c r="AM6" s="394">
        <v>0</v>
      </c>
      <c r="AN6" s="394">
        <v>0</v>
      </c>
      <c r="AO6" s="394">
        <v>0</v>
      </c>
      <c r="AP6" s="394">
        <v>0</v>
      </c>
      <c r="AQ6" s="394">
        <v>0</v>
      </c>
      <c r="AR6" s="394">
        <v>0</v>
      </c>
      <c r="AS6" s="394">
        <v>0</v>
      </c>
      <c r="AT6" s="394">
        <v>0</v>
      </c>
      <c r="AU6" s="394">
        <v>0</v>
      </c>
      <c r="AV6" s="394">
        <v>0</v>
      </c>
      <c r="AW6" s="394">
        <v>0</v>
      </c>
      <c r="AX6" s="394">
        <v>0</v>
      </c>
      <c r="AY6" s="394">
        <v>0</v>
      </c>
      <c r="AZ6" s="394">
        <v>0</v>
      </c>
      <c r="BA6" s="394">
        <v>2</v>
      </c>
      <c r="BB6" s="394">
        <v>0</v>
      </c>
      <c r="BC6" s="394">
        <v>0</v>
      </c>
      <c r="BD6" s="394">
        <v>0</v>
      </c>
      <c r="BE6" s="394">
        <v>0</v>
      </c>
      <c r="BF6" s="394">
        <v>0</v>
      </c>
      <c r="BG6" s="394">
        <v>0</v>
      </c>
      <c r="BH6" s="394">
        <v>0</v>
      </c>
      <c r="BI6" s="394">
        <v>0</v>
      </c>
      <c r="BJ6" s="394">
        <v>0</v>
      </c>
      <c r="BK6" s="80"/>
      <c r="BL6" s="159"/>
      <c r="BM6" s="84"/>
      <c r="BN6" s="168"/>
      <c r="BO6" s="168"/>
      <c r="BP6" s="111"/>
    </row>
    <row r="7" spans="1:68" x14ac:dyDescent="0.25">
      <c r="A7" s="703"/>
      <c r="B7" s="683"/>
      <c r="C7" s="229" t="s">
        <v>32</v>
      </c>
      <c r="D7" s="681"/>
      <c r="E7" s="666"/>
      <c r="F7" s="525"/>
      <c r="G7" s="666"/>
      <c r="H7" s="666"/>
      <c r="I7" s="666"/>
      <c r="J7" s="660"/>
      <c r="K7" s="71" t="s">
        <v>17</v>
      </c>
      <c r="L7" s="6">
        <v>2.4390243902439024</v>
      </c>
      <c r="M7" s="6">
        <v>0</v>
      </c>
      <c r="N7" s="6">
        <v>2.0408163265306123</v>
      </c>
      <c r="O7" s="6">
        <v>4.5454545454545459</v>
      </c>
      <c r="P7" s="6">
        <v>0</v>
      </c>
      <c r="Q7" s="6">
        <v>3.0303030303030303</v>
      </c>
      <c r="R7" s="6">
        <v>0</v>
      </c>
      <c r="S7" s="6">
        <v>0</v>
      </c>
      <c r="T7" s="6">
        <v>0</v>
      </c>
      <c r="U7" s="6">
        <v>0</v>
      </c>
      <c r="V7" s="6">
        <v>2.3255813953488373</v>
      </c>
      <c r="W7" s="6">
        <v>0</v>
      </c>
      <c r="X7" s="6">
        <v>0</v>
      </c>
      <c r="Y7" s="6">
        <v>0</v>
      </c>
      <c r="Z7" s="6">
        <v>5</v>
      </c>
      <c r="AA7" s="6">
        <v>2.9411764705882351</v>
      </c>
      <c r="AB7" s="6">
        <v>0</v>
      </c>
      <c r="AC7" s="6">
        <v>1.2820512820512819</v>
      </c>
      <c r="AD7" s="6">
        <v>0</v>
      </c>
      <c r="AE7" s="6">
        <v>4.1666666666666661</v>
      </c>
      <c r="AF7" s="6">
        <v>0</v>
      </c>
      <c r="AG7" s="6">
        <v>3.4482758620689653</v>
      </c>
      <c r="AH7" s="6">
        <v>3.0303030303030303</v>
      </c>
      <c r="AI7" s="6">
        <v>0</v>
      </c>
      <c r="AJ7" s="6">
        <v>2.083333333333333</v>
      </c>
      <c r="AK7" s="6">
        <v>0</v>
      </c>
      <c r="AL7" s="6">
        <v>1.8181818181818181</v>
      </c>
      <c r="AM7" s="6">
        <v>0</v>
      </c>
      <c r="AN7" s="6">
        <v>0</v>
      </c>
      <c r="AO7" s="6">
        <v>1.6129032258064515</v>
      </c>
      <c r="AP7" s="6">
        <v>0</v>
      </c>
      <c r="AQ7" s="6">
        <v>2.5641025641025639</v>
      </c>
      <c r="AR7" s="6">
        <v>1.8181818181818181</v>
      </c>
      <c r="AS7" s="6">
        <v>0</v>
      </c>
      <c r="AT7" s="6">
        <v>0</v>
      </c>
      <c r="AU7" s="6">
        <v>0</v>
      </c>
      <c r="AV7" s="6">
        <v>0</v>
      </c>
      <c r="AW7" s="6">
        <v>3.225806451612903</v>
      </c>
      <c r="AX7" s="6">
        <v>0</v>
      </c>
      <c r="AY7" s="6">
        <v>0</v>
      </c>
      <c r="AZ7" s="6">
        <v>0</v>
      </c>
      <c r="BA7" s="6">
        <v>2.5641025641025639</v>
      </c>
      <c r="BB7" s="6">
        <v>4.7619047619047619</v>
      </c>
      <c r="BC7" s="6">
        <v>2.3809523809523809</v>
      </c>
      <c r="BD7" s="6">
        <v>6.4516129032258061</v>
      </c>
      <c r="BE7" s="6">
        <v>0</v>
      </c>
      <c r="BF7" s="6">
        <v>0</v>
      </c>
      <c r="BG7" s="6">
        <v>0</v>
      </c>
      <c r="BH7" s="6">
        <v>2.5641025641025639</v>
      </c>
      <c r="BI7" s="6">
        <v>5.2631578947368416</v>
      </c>
      <c r="BJ7" s="6">
        <v>0</v>
      </c>
      <c r="BK7" s="146"/>
      <c r="BL7" s="159"/>
      <c r="BM7" s="84"/>
      <c r="BN7" s="170">
        <v>1.867881548974943</v>
      </c>
      <c r="BO7" s="170">
        <v>1.4</v>
      </c>
      <c r="BP7" s="102">
        <v>1.4</v>
      </c>
    </row>
    <row r="8" spans="1:68" ht="30" customHeight="1" x14ac:dyDescent="0.25">
      <c r="A8" s="703"/>
      <c r="B8" s="683"/>
      <c r="C8" s="230" t="s">
        <v>78</v>
      </c>
      <c r="D8" s="681"/>
      <c r="E8" s="666"/>
      <c r="F8" s="525"/>
      <c r="G8" s="666"/>
      <c r="H8" s="666"/>
      <c r="I8" s="666"/>
      <c r="J8" s="651"/>
      <c r="K8" s="71" t="s">
        <v>17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3.0303030303030303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2.5</v>
      </c>
      <c r="AA8" s="6">
        <v>0</v>
      </c>
      <c r="AB8" s="6">
        <v>0</v>
      </c>
      <c r="AC8" s="6">
        <v>0</v>
      </c>
      <c r="AD8" s="6">
        <v>0</v>
      </c>
      <c r="AE8" s="6">
        <v>4.1666666666666661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3.6363636363636362</v>
      </c>
      <c r="AM8" s="6">
        <v>1.6666666666666667</v>
      </c>
      <c r="AN8" s="6">
        <v>2.7027027027027026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3.225806451612903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2.3809523809523809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10.526315789473683</v>
      </c>
      <c r="BJ8" s="6">
        <v>0</v>
      </c>
      <c r="BK8" s="146"/>
      <c r="BL8" s="159"/>
      <c r="BM8" s="84"/>
      <c r="BN8" s="170">
        <v>0.7744874715261959</v>
      </c>
      <c r="BO8" s="170">
        <v>0.3</v>
      </c>
      <c r="BP8" s="102">
        <v>0.7</v>
      </c>
    </row>
    <row r="9" spans="1:68" ht="16.5" thickBot="1" x14ac:dyDescent="0.3">
      <c r="A9" s="703"/>
      <c r="B9" s="683"/>
      <c r="C9" s="231" t="s">
        <v>79</v>
      </c>
      <c r="D9" s="682"/>
      <c r="E9" s="666"/>
      <c r="F9" s="563"/>
      <c r="G9" s="666"/>
      <c r="H9" s="666"/>
      <c r="I9" s="666"/>
      <c r="J9" s="412"/>
      <c r="K9" s="71" t="s">
        <v>17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1.6666666666666667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2.5641025641025639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146"/>
      <c r="BL9" s="159"/>
      <c r="BM9" s="84"/>
      <c r="BN9" s="170">
        <v>4.5558086560364468E-2</v>
      </c>
      <c r="BO9" s="170">
        <v>0.4</v>
      </c>
      <c r="BP9" s="102">
        <v>0.1</v>
      </c>
    </row>
    <row r="10" spans="1:68" ht="51.75" customHeight="1" x14ac:dyDescent="0.25">
      <c r="A10" s="703"/>
      <c r="B10" s="683"/>
      <c r="C10" s="685" t="s">
        <v>182</v>
      </c>
      <c r="D10" s="680" t="s">
        <v>76</v>
      </c>
      <c r="E10" s="704">
        <v>41791</v>
      </c>
      <c r="F10" s="542" t="s">
        <v>161</v>
      </c>
      <c r="G10" s="665"/>
      <c r="H10" s="665" t="s">
        <v>15</v>
      </c>
      <c r="I10" s="665" t="s">
        <v>15</v>
      </c>
      <c r="J10" s="36" t="s">
        <v>131</v>
      </c>
      <c r="K10" s="394" t="s">
        <v>77</v>
      </c>
      <c r="L10" s="394">
        <f>IF(L13=0,0,IF(L13&lt;5,0.5,IF(L13&gt;10,1.5,1)))</f>
        <v>0.5</v>
      </c>
      <c r="M10" s="394">
        <f t="shared" ref="M10:BJ10" si="3">IF(M13=0,0,IF(M13&lt;5,0.5,IF(M13&gt;10,1.5,1)))</f>
        <v>0</v>
      </c>
      <c r="N10" s="394">
        <f t="shared" si="3"/>
        <v>0</v>
      </c>
      <c r="O10" s="394">
        <f t="shared" si="3"/>
        <v>0.5</v>
      </c>
      <c r="P10" s="394">
        <f t="shared" si="3"/>
        <v>0.5</v>
      </c>
      <c r="Q10" s="394">
        <f t="shared" si="3"/>
        <v>1</v>
      </c>
      <c r="R10" s="394">
        <f t="shared" si="3"/>
        <v>0</v>
      </c>
      <c r="S10" s="394">
        <f t="shared" si="3"/>
        <v>0</v>
      </c>
      <c r="T10" s="394">
        <f t="shared" si="3"/>
        <v>0</v>
      </c>
      <c r="U10" s="394">
        <f t="shared" si="3"/>
        <v>0</v>
      </c>
      <c r="V10" s="394">
        <f t="shared" si="3"/>
        <v>0.5</v>
      </c>
      <c r="W10" s="394">
        <f t="shared" si="3"/>
        <v>0</v>
      </c>
      <c r="X10" s="394">
        <f t="shared" si="3"/>
        <v>0.5</v>
      </c>
      <c r="Y10" s="394">
        <f t="shared" si="3"/>
        <v>1</v>
      </c>
      <c r="Z10" s="394">
        <f t="shared" si="3"/>
        <v>1</v>
      </c>
      <c r="AA10" s="394">
        <f t="shared" si="3"/>
        <v>0</v>
      </c>
      <c r="AB10" s="394">
        <f t="shared" si="3"/>
        <v>0</v>
      </c>
      <c r="AC10" s="394">
        <f t="shared" si="3"/>
        <v>0.5</v>
      </c>
      <c r="AD10" s="394">
        <f t="shared" si="3"/>
        <v>0.5</v>
      </c>
      <c r="AE10" s="394">
        <f t="shared" si="3"/>
        <v>1</v>
      </c>
      <c r="AF10" s="394">
        <f t="shared" si="3"/>
        <v>0</v>
      </c>
      <c r="AG10" s="394">
        <f t="shared" si="3"/>
        <v>0</v>
      </c>
      <c r="AH10" s="394">
        <f t="shared" si="3"/>
        <v>0.5</v>
      </c>
      <c r="AI10" s="394">
        <f t="shared" si="3"/>
        <v>0.5</v>
      </c>
      <c r="AJ10" s="394">
        <f t="shared" si="3"/>
        <v>0.5</v>
      </c>
      <c r="AK10" s="394">
        <f t="shared" si="3"/>
        <v>0</v>
      </c>
      <c r="AL10" s="394">
        <f t="shared" si="3"/>
        <v>0.5</v>
      </c>
      <c r="AM10" s="394">
        <f t="shared" si="3"/>
        <v>0.5</v>
      </c>
      <c r="AN10" s="394">
        <f t="shared" si="3"/>
        <v>0.5</v>
      </c>
      <c r="AO10" s="394">
        <f t="shared" si="3"/>
        <v>0.5</v>
      </c>
      <c r="AP10" s="394">
        <f t="shared" si="3"/>
        <v>0</v>
      </c>
      <c r="AQ10" s="394">
        <f t="shared" si="3"/>
        <v>1</v>
      </c>
      <c r="AR10" s="394">
        <f t="shared" si="3"/>
        <v>0.5</v>
      </c>
      <c r="AS10" s="394">
        <f t="shared" si="3"/>
        <v>0</v>
      </c>
      <c r="AT10" s="394">
        <f t="shared" si="3"/>
        <v>0.5</v>
      </c>
      <c r="AU10" s="394">
        <f t="shared" si="3"/>
        <v>0.5</v>
      </c>
      <c r="AV10" s="394">
        <f t="shared" si="3"/>
        <v>0</v>
      </c>
      <c r="AW10" s="394">
        <f t="shared" si="3"/>
        <v>0</v>
      </c>
      <c r="AX10" s="394">
        <f t="shared" si="3"/>
        <v>0</v>
      </c>
      <c r="AY10" s="394">
        <f t="shared" si="3"/>
        <v>0</v>
      </c>
      <c r="AZ10" s="394">
        <f t="shared" si="3"/>
        <v>0.5</v>
      </c>
      <c r="BA10" s="394">
        <f t="shared" si="3"/>
        <v>0.5</v>
      </c>
      <c r="BB10" s="394">
        <f t="shared" si="3"/>
        <v>0.5</v>
      </c>
      <c r="BC10" s="394">
        <f t="shared" si="3"/>
        <v>0.5</v>
      </c>
      <c r="BD10" s="394">
        <f t="shared" si="3"/>
        <v>1</v>
      </c>
      <c r="BE10" s="394">
        <f t="shared" si="3"/>
        <v>0.5</v>
      </c>
      <c r="BF10" s="394">
        <f t="shared" si="3"/>
        <v>0.5</v>
      </c>
      <c r="BG10" s="394">
        <f t="shared" si="3"/>
        <v>0</v>
      </c>
      <c r="BH10" s="394">
        <f t="shared" si="3"/>
        <v>0</v>
      </c>
      <c r="BI10" s="394">
        <f t="shared" si="3"/>
        <v>0.5</v>
      </c>
      <c r="BJ10" s="394">
        <f t="shared" si="3"/>
        <v>0.5</v>
      </c>
      <c r="BK10" s="80"/>
      <c r="BL10" s="159"/>
      <c r="BM10" s="84"/>
      <c r="BN10" s="168"/>
      <c r="BO10" s="168"/>
      <c r="BP10" s="111"/>
    </row>
    <row r="11" spans="1:68" ht="29.25" customHeight="1" x14ac:dyDescent="0.25">
      <c r="A11" s="703"/>
      <c r="B11" s="683"/>
      <c r="C11" s="696"/>
      <c r="D11" s="681"/>
      <c r="E11" s="665"/>
      <c r="F11" s="617"/>
      <c r="G11" s="665"/>
      <c r="H11" s="665"/>
      <c r="I11" s="665"/>
      <c r="J11" s="36" t="s">
        <v>132</v>
      </c>
      <c r="K11" s="394" t="s">
        <v>77</v>
      </c>
      <c r="L11" s="394">
        <v>0</v>
      </c>
      <c r="M11" s="394">
        <v>0</v>
      </c>
      <c r="N11" s="394">
        <v>0</v>
      </c>
      <c r="O11" s="394">
        <v>0</v>
      </c>
      <c r="P11" s="394">
        <v>0</v>
      </c>
      <c r="Q11" s="394">
        <v>1.5</v>
      </c>
      <c r="R11" s="394">
        <v>1.5</v>
      </c>
      <c r="S11" s="394">
        <v>0</v>
      </c>
      <c r="T11" s="394">
        <v>0</v>
      </c>
      <c r="U11" s="394">
        <v>0</v>
      </c>
      <c r="V11" s="394">
        <v>0</v>
      </c>
      <c r="W11" s="394">
        <v>0</v>
      </c>
      <c r="X11" s="394">
        <v>0</v>
      </c>
      <c r="Y11" s="394">
        <v>0</v>
      </c>
      <c r="Z11" s="394">
        <v>1.5</v>
      </c>
      <c r="AA11" s="394">
        <v>1.5</v>
      </c>
      <c r="AB11" s="394">
        <v>1</v>
      </c>
      <c r="AC11" s="394">
        <v>0</v>
      </c>
      <c r="AD11" s="394">
        <v>0</v>
      </c>
      <c r="AE11" s="394">
        <v>0</v>
      </c>
      <c r="AF11" s="394">
        <v>0</v>
      </c>
      <c r="AG11" s="394">
        <v>0</v>
      </c>
      <c r="AH11" s="394">
        <v>0</v>
      </c>
      <c r="AI11" s="394">
        <v>0</v>
      </c>
      <c r="AJ11" s="394">
        <v>0</v>
      </c>
      <c r="AK11" s="394">
        <v>0</v>
      </c>
      <c r="AL11" s="394">
        <v>0</v>
      </c>
      <c r="AM11" s="394">
        <v>0</v>
      </c>
      <c r="AN11" s="394">
        <v>0</v>
      </c>
      <c r="AO11" s="394">
        <v>1</v>
      </c>
      <c r="AP11" s="394">
        <v>0</v>
      </c>
      <c r="AQ11" s="394">
        <v>0</v>
      </c>
      <c r="AR11" s="394">
        <v>0</v>
      </c>
      <c r="AS11" s="394">
        <v>0</v>
      </c>
      <c r="AT11" s="394">
        <v>0</v>
      </c>
      <c r="AU11" s="394">
        <v>1.5</v>
      </c>
      <c r="AV11" s="394">
        <v>0</v>
      </c>
      <c r="AW11" s="394">
        <v>0</v>
      </c>
      <c r="AX11" s="394">
        <v>0</v>
      </c>
      <c r="AY11" s="394">
        <v>0</v>
      </c>
      <c r="AZ11" s="394">
        <v>0</v>
      </c>
      <c r="BA11" s="394">
        <v>0</v>
      </c>
      <c r="BB11" s="394">
        <v>0</v>
      </c>
      <c r="BC11" s="394">
        <v>0</v>
      </c>
      <c r="BD11" s="394">
        <v>0</v>
      </c>
      <c r="BE11" s="394">
        <v>0</v>
      </c>
      <c r="BF11" s="394">
        <v>0</v>
      </c>
      <c r="BG11" s="394">
        <v>0</v>
      </c>
      <c r="BH11" s="394">
        <v>0</v>
      </c>
      <c r="BI11" s="394">
        <v>0</v>
      </c>
      <c r="BJ11" s="394">
        <v>0</v>
      </c>
      <c r="BK11" s="80"/>
      <c r="BL11" s="159"/>
      <c r="BM11" s="84"/>
      <c r="BN11" s="168"/>
      <c r="BO11" s="168"/>
      <c r="BP11" s="111"/>
    </row>
    <row r="12" spans="1:68" ht="30" customHeight="1" x14ac:dyDescent="0.25">
      <c r="A12" s="703"/>
      <c r="B12" s="683"/>
      <c r="C12" s="697"/>
      <c r="D12" s="681"/>
      <c r="E12" s="665"/>
      <c r="F12" s="617"/>
      <c r="G12" s="665"/>
      <c r="H12" s="665"/>
      <c r="I12" s="665"/>
      <c r="J12" s="36" t="s">
        <v>133</v>
      </c>
      <c r="K12" s="394" t="s">
        <v>77</v>
      </c>
      <c r="L12" s="394">
        <v>0</v>
      </c>
      <c r="M12" s="394">
        <v>0</v>
      </c>
      <c r="N12" s="394">
        <v>0</v>
      </c>
      <c r="O12" s="394">
        <v>0</v>
      </c>
      <c r="P12" s="394">
        <v>0</v>
      </c>
      <c r="Q12" s="394">
        <v>0</v>
      </c>
      <c r="R12" s="394">
        <v>0</v>
      </c>
      <c r="S12" s="394">
        <v>0</v>
      </c>
      <c r="T12" s="394">
        <v>0</v>
      </c>
      <c r="U12" s="394">
        <v>0</v>
      </c>
      <c r="V12" s="394">
        <v>0</v>
      </c>
      <c r="W12" s="394">
        <v>0</v>
      </c>
      <c r="X12" s="394">
        <v>0</v>
      </c>
      <c r="Y12" s="394">
        <v>0</v>
      </c>
      <c r="Z12" s="394">
        <v>0</v>
      </c>
      <c r="AA12" s="394">
        <v>0</v>
      </c>
      <c r="AB12" s="394">
        <v>0</v>
      </c>
      <c r="AC12" s="394">
        <v>0</v>
      </c>
      <c r="AD12" s="394">
        <v>0</v>
      </c>
      <c r="AE12" s="394">
        <v>0</v>
      </c>
      <c r="AF12" s="394">
        <v>0</v>
      </c>
      <c r="AG12" s="394">
        <v>0</v>
      </c>
      <c r="AH12" s="394">
        <v>0</v>
      </c>
      <c r="AI12" s="394">
        <v>0</v>
      </c>
      <c r="AJ12" s="394">
        <v>0</v>
      </c>
      <c r="AK12" s="394">
        <v>0</v>
      </c>
      <c r="AL12" s="394">
        <v>0</v>
      </c>
      <c r="AM12" s="394">
        <v>0</v>
      </c>
      <c r="AN12" s="394">
        <v>0</v>
      </c>
      <c r="AO12" s="394">
        <v>0</v>
      </c>
      <c r="AP12" s="394">
        <v>0</v>
      </c>
      <c r="AQ12" s="394">
        <v>0</v>
      </c>
      <c r="AR12" s="394">
        <v>0</v>
      </c>
      <c r="AS12" s="394">
        <v>0</v>
      </c>
      <c r="AT12" s="394">
        <v>0</v>
      </c>
      <c r="AU12" s="394">
        <v>0</v>
      </c>
      <c r="AV12" s="394">
        <v>0</v>
      </c>
      <c r="AW12" s="394">
        <v>0</v>
      </c>
      <c r="AX12" s="394">
        <v>0</v>
      </c>
      <c r="AY12" s="394">
        <v>0</v>
      </c>
      <c r="AZ12" s="394">
        <v>0</v>
      </c>
      <c r="BA12" s="394">
        <v>0</v>
      </c>
      <c r="BB12" s="394">
        <v>0</v>
      </c>
      <c r="BC12" s="394">
        <v>0</v>
      </c>
      <c r="BD12" s="394">
        <v>0</v>
      </c>
      <c r="BE12" s="394">
        <v>0</v>
      </c>
      <c r="BF12" s="394">
        <v>0</v>
      </c>
      <c r="BG12" s="394">
        <v>0</v>
      </c>
      <c r="BH12" s="394">
        <v>0</v>
      </c>
      <c r="BI12" s="394">
        <v>0</v>
      </c>
      <c r="BJ12" s="394">
        <v>0</v>
      </c>
      <c r="BK12" s="80"/>
      <c r="BL12" s="159"/>
      <c r="BM12" s="84"/>
      <c r="BN12" s="168"/>
      <c r="BO12" s="168"/>
      <c r="BP12" s="111"/>
    </row>
    <row r="13" spans="1:68" ht="21.75" customHeight="1" x14ac:dyDescent="0.25">
      <c r="A13" s="703"/>
      <c r="B13" s="683"/>
      <c r="C13" s="229" t="s">
        <v>32</v>
      </c>
      <c r="D13" s="681"/>
      <c r="E13" s="665"/>
      <c r="F13" s="617"/>
      <c r="G13" s="665"/>
      <c r="H13" s="665"/>
      <c r="I13" s="665"/>
      <c r="J13" s="660"/>
      <c r="K13" s="71" t="s">
        <v>17</v>
      </c>
      <c r="L13" s="6">
        <v>2.4390243902439024</v>
      </c>
      <c r="M13" s="6">
        <v>0</v>
      </c>
      <c r="N13" s="6">
        <v>0</v>
      </c>
      <c r="O13" s="6">
        <v>2.2727272727272729</v>
      </c>
      <c r="P13" s="6">
        <v>2.9411764705882351</v>
      </c>
      <c r="Q13" s="6">
        <v>9.0909090909090917</v>
      </c>
      <c r="R13" s="6">
        <v>0</v>
      </c>
      <c r="S13" s="6">
        <v>0</v>
      </c>
      <c r="T13" s="6">
        <v>0</v>
      </c>
      <c r="U13" s="6">
        <v>0</v>
      </c>
      <c r="V13" s="6">
        <v>4.6511627906976747</v>
      </c>
      <c r="W13" s="6">
        <v>0</v>
      </c>
      <c r="X13" s="6">
        <v>2.7777777777777777</v>
      </c>
      <c r="Y13" s="6">
        <v>9.0909090909090917</v>
      </c>
      <c r="Z13" s="6">
        <v>5</v>
      </c>
      <c r="AA13" s="6">
        <v>0</v>
      </c>
      <c r="AB13" s="6">
        <v>0</v>
      </c>
      <c r="AC13" s="6">
        <v>2.5641025641025639</v>
      </c>
      <c r="AD13" s="6">
        <v>2.083333333333333</v>
      </c>
      <c r="AE13" s="6">
        <v>8.3333333333333321</v>
      </c>
      <c r="AF13" s="6">
        <v>0</v>
      </c>
      <c r="AG13" s="6">
        <v>0</v>
      </c>
      <c r="AH13" s="6">
        <v>3.0303030303030303</v>
      </c>
      <c r="AI13" s="6">
        <v>3.7037037037037033</v>
      </c>
      <c r="AJ13" s="6">
        <v>2.083333333333333</v>
      </c>
      <c r="AK13" s="6">
        <v>0</v>
      </c>
      <c r="AL13" s="6">
        <v>1.8181818181818181</v>
      </c>
      <c r="AM13" s="6">
        <v>1.6666666666666667</v>
      </c>
      <c r="AN13" s="6">
        <v>2.7027027027027026</v>
      </c>
      <c r="AO13" s="6">
        <v>1.6129032258064515</v>
      </c>
      <c r="AP13" s="6">
        <v>0</v>
      </c>
      <c r="AQ13" s="6">
        <v>5.1282051282051277</v>
      </c>
      <c r="AR13" s="6">
        <v>1.8181818181818181</v>
      </c>
      <c r="AS13" s="6">
        <v>0</v>
      </c>
      <c r="AT13" s="6">
        <v>2.7777777777777777</v>
      </c>
      <c r="AU13" s="6">
        <v>1.4084507042253522</v>
      </c>
      <c r="AV13" s="6">
        <v>0</v>
      </c>
      <c r="AW13" s="6">
        <v>0</v>
      </c>
      <c r="AX13" s="6">
        <v>0</v>
      </c>
      <c r="AY13" s="6">
        <v>0</v>
      </c>
      <c r="AZ13" s="6">
        <v>4.1666666666666661</v>
      </c>
      <c r="BA13" s="6">
        <v>2.5641025641025639</v>
      </c>
      <c r="BB13" s="6">
        <v>4.7619047619047619</v>
      </c>
      <c r="BC13" s="6">
        <v>2.3809523809523809</v>
      </c>
      <c r="BD13" s="6">
        <v>6.4516129032258061</v>
      </c>
      <c r="BE13" s="6">
        <v>2.3255813953488373</v>
      </c>
      <c r="BF13" s="6">
        <v>2.2727272727272729</v>
      </c>
      <c r="BG13" s="6">
        <v>0</v>
      </c>
      <c r="BH13" s="6">
        <v>0</v>
      </c>
      <c r="BI13" s="6">
        <v>2.6315789473684208</v>
      </c>
      <c r="BJ13" s="6">
        <v>4.3478260869565215</v>
      </c>
      <c r="BK13" s="2"/>
      <c r="BL13" s="159"/>
      <c r="BM13" s="84"/>
      <c r="BN13" s="170">
        <v>1.0933940774487472</v>
      </c>
      <c r="BO13" s="170">
        <v>2</v>
      </c>
      <c r="BP13" s="102">
        <v>2.1</v>
      </c>
    </row>
    <row r="14" spans="1:68" ht="34.5" customHeight="1" x14ac:dyDescent="0.25">
      <c r="A14" s="703"/>
      <c r="B14" s="683"/>
      <c r="C14" s="230" t="s">
        <v>78</v>
      </c>
      <c r="D14" s="681"/>
      <c r="E14" s="665"/>
      <c r="F14" s="617"/>
      <c r="G14" s="665"/>
      <c r="H14" s="665"/>
      <c r="I14" s="665"/>
      <c r="J14" s="651"/>
      <c r="K14" s="71" t="s">
        <v>17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6.0606060606060606</v>
      </c>
      <c r="R14" s="6">
        <v>2.2222222222222223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2.5</v>
      </c>
      <c r="AA14" s="6">
        <v>5.8823529411764701</v>
      </c>
      <c r="AB14" s="6">
        <v>1.6129032258064515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1.6129032258064515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7.042253521126761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2"/>
      <c r="BL14" s="159"/>
      <c r="BM14" s="84"/>
      <c r="BN14" s="170">
        <v>0.91116173120728927</v>
      </c>
      <c r="BO14" s="170">
        <v>1.6</v>
      </c>
      <c r="BP14" s="102">
        <v>0.7</v>
      </c>
    </row>
    <row r="15" spans="1:68" ht="16.5" thickBot="1" x14ac:dyDescent="0.3">
      <c r="A15" s="703"/>
      <c r="B15" s="683"/>
      <c r="C15" s="231" t="s">
        <v>79</v>
      </c>
      <c r="D15" s="682"/>
      <c r="E15" s="665"/>
      <c r="F15" s="532"/>
      <c r="G15" s="665"/>
      <c r="H15" s="665"/>
      <c r="I15" s="665"/>
      <c r="J15" s="412"/>
      <c r="K15" s="71" t="s">
        <v>17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297"/>
      <c r="BL15" s="260"/>
      <c r="BM15" s="258"/>
      <c r="BN15" s="294">
        <v>1.6400911161731206</v>
      </c>
      <c r="BO15" s="294">
        <v>1.7</v>
      </c>
      <c r="BP15" s="295">
        <v>0</v>
      </c>
    </row>
    <row r="16" spans="1:68" ht="47.25" customHeight="1" x14ac:dyDescent="0.25">
      <c r="A16" s="703"/>
      <c r="B16" s="683"/>
      <c r="C16" s="685" t="s">
        <v>80</v>
      </c>
      <c r="D16" s="680" t="s">
        <v>81</v>
      </c>
      <c r="E16" s="524" t="s">
        <v>65</v>
      </c>
      <c r="F16" s="524" t="s">
        <v>161</v>
      </c>
      <c r="G16" s="524"/>
      <c r="H16" s="524" t="s">
        <v>15</v>
      </c>
      <c r="I16" s="524" t="s">
        <v>15</v>
      </c>
      <c r="J16" s="73" t="s">
        <v>134</v>
      </c>
      <c r="K16" s="395" t="s">
        <v>77</v>
      </c>
      <c r="L16" s="394">
        <v>0</v>
      </c>
      <c r="M16" s="394">
        <v>0</v>
      </c>
      <c r="N16" s="394">
        <v>0</v>
      </c>
      <c r="O16" s="394">
        <v>0</v>
      </c>
      <c r="P16" s="394">
        <v>0</v>
      </c>
      <c r="Q16" s="394">
        <v>0</v>
      </c>
      <c r="R16" s="394">
        <v>0</v>
      </c>
      <c r="S16" s="394">
        <v>0</v>
      </c>
      <c r="T16" s="394">
        <v>0</v>
      </c>
      <c r="U16" s="394">
        <v>0</v>
      </c>
      <c r="V16" s="394">
        <v>0</v>
      </c>
      <c r="W16" s="394">
        <v>0</v>
      </c>
      <c r="X16" s="394">
        <v>0</v>
      </c>
      <c r="Y16" s="394">
        <v>0</v>
      </c>
      <c r="Z16" s="394">
        <v>0</v>
      </c>
      <c r="AA16" s="394">
        <v>0</v>
      </c>
      <c r="AB16" s="394">
        <v>0</v>
      </c>
      <c r="AC16" s="394">
        <v>0</v>
      </c>
      <c r="AD16" s="394">
        <v>0</v>
      </c>
      <c r="AE16" s="394">
        <v>0</v>
      </c>
      <c r="AF16" s="394">
        <v>0</v>
      </c>
      <c r="AG16" s="394">
        <v>0</v>
      </c>
      <c r="AH16" s="394">
        <v>0</v>
      </c>
      <c r="AI16" s="394">
        <v>0</v>
      </c>
      <c r="AJ16" s="394">
        <v>0</v>
      </c>
      <c r="AK16" s="394">
        <v>0</v>
      </c>
      <c r="AL16" s="394">
        <v>2</v>
      </c>
      <c r="AM16" s="394">
        <v>0</v>
      </c>
      <c r="AN16" s="394">
        <v>0</v>
      </c>
      <c r="AO16" s="394">
        <v>0</v>
      </c>
      <c r="AP16" s="394">
        <v>0</v>
      </c>
      <c r="AQ16" s="394">
        <v>0</v>
      </c>
      <c r="AR16" s="394">
        <v>0</v>
      </c>
      <c r="AS16" s="394">
        <v>0</v>
      </c>
      <c r="AT16" s="394">
        <v>0</v>
      </c>
      <c r="AU16" s="394">
        <v>0</v>
      </c>
      <c r="AV16" s="394">
        <v>0</v>
      </c>
      <c r="AW16" s="394">
        <v>0</v>
      </c>
      <c r="AX16" s="394">
        <v>0</v>
      </c>
      <c r="AY16" s="394">
        <v>0</v>
      </c>
      <c r="AZ16" s="394">
        <v>0</v>
      </c>
      <c r="BA16" s="394">
        <v>0</v>
      </c>
      <c r="BB16" s="394">
        <v>0</v>
      </c>
      <c r="BC16" s="394">
        <v>0</v>
      </c>
      <c r="BD16" s="394">
        <v>0</v>
      </c>
      <c r="BE16" s="394">
        <v>0</v>
      </c>
      <c r="BF16" s="394">
        <v>0</v>
      </c>
      <c r="BG16" s="394">
        <v>0</v>
      </c>
      <c r="BH16" s="394">
        <v>0</v>
      </c>
      <c r="BI16" s="394">
        <v>2</v>
      </c>
      <c r="BJ16" s="394">
        <v>0</v>
      </c>
      <c r="BK16" s="361"/>
      <c r="BL16" s="362"/>
      <c r="BM16" s="362"/>
      <c r="BN16" s="370"/>
      <c r="BO16" s="370" t="s">
        <v>220</v>
      </c>
      <c r="BP16" s="371"/>
    </row>
    <row r="17" spans="1:68" ht="36" x14ac:dyDescent="0.25">
      <c r="A17" s="703"/>
      <c r="B17" s="683"/>
      <c r="C17" s="696"/>
      <c r="D17" s="681"/>
      <c r="E17" s="525"/>
      <c r="F17" s="525"/>
      <c r="G17" s="551"/>
      <c r="H17" s="525"/>
      <c r="I17" s="525"/>
      <c r="J17" s="73" t="s">
        <v>135</v>
      </c>
      <c r="K17" s="394" t="s">
        <v>77</v>
      </c>
      <c r="L17" s="394">
        <v>0</v>
      </c>
      <c r="M17" s="394">
        <v>0</v>
      </c>
      <c r="N17" s="394">
        <v>0</v>
      </c>
      <c r="O17" s="394">
        <v>0</v>
      </c>
      <c r="P17" s="394">
        <v>0</v>
      </c>
      <c r="Q17" s="394">
        <v>0</v>
      </c>
      <c r="R17" s="394">
        <v>0</v>
      </c>
      <c r="S17" s="394">
        <v>0</v>
      </c>
      <c r="T17" s="394">
        <v>0</v>
      </c>
      <c r="U17" s="394">
        <v>0</v>
      </c>
      <c r="V17" s="394">
        <v>0</v>
      </c>
      <c r="W17" s="394">
        <v>0</v>
      </c>
      <c r="X17" s="394">
        <v>0</v>
      </c>
      <c r="Y17" s="394">
        <v>0</v>
      </c>
      <c r="Z17" s="394">
        <v>0</v>
      </c>
      <c r="AA17" s="394">
        <v>0</v>
      </c>
      <c r="AB17" s="394">
        <v>0</v>
      </c>
      <c r="AC17" s="394">
        <v>0</v>
      </c>
      <c r="AD17" s="394">
        <v>0</v>
      </c>
      <c r="AE17" s="394">
        <v>0</v>
      </c>
      <c r="AF17" s="394">
        <v>0</v>
      </c>
      <c r="AG17" s="394">
        <v>0</v>
      </c>
      <c r="AH17" s="394">
        <v>0</v>
      </c>
      <c r="AI17" s="394">
        <v>0</v>
      </c>
      <c r="AJ17" s="394">
        <v>0</v>
      </c>
      <c r="AK17" s="394">
        <v>0</v>
      </c>
      <c r="AL17" s="394">
        <v>2</v>
      </c>
      <c r="AM17" s="394">
        <v>2</v>
      </c>
      <c r="AN17" s="394">
        <v>2</v>
      </c>
      <c r="AO17" s="394">
        <v>0</v>
      </c>
      <c r="AP17" s="394">
        <v>0</v>
      </c>
      <c r="AQ17" s="394">
        <v>0</v>
      </c>
      <c r="AR17" s="394">
        <v>0</v>
      </c>
      <c r="AS17" s="394">
        <v>0</v>
      </c>
      <c r="AT17" s="394">
        <v>0</v>
      </c>
      <c r="AU17" s="394">
        <v>0</v>
      </c>
      <c r="AV17" s="394">
        <v>0</v>
      </c>
      <c r="AW17" s="394">
        <v>0</v>
      </c>
      <c r="AX17" s="394">
        <v>0</v>
      </c>
      <c r="AY17" s="394">
        <v>0</v>
      </c>
      <c r="AZ17" s="394">
        <v>0</v>
      </c>
      <c r="BA17" s="394">
        <v>0</v>
      </c>
      <c r="BB17" s="394">
        <v>0</v>
      </c>
      <c r="BC17" s="394">
        <v>0</v>
      </c>
      <c r="BD17" s="394">
        <v>0</v>
      </c>
      <c r="BE17" s="394">
        <v>0</v>
      </c>
      <c r="BF17" s="394">
        <v>0</v>
      </c>
      <c r="BG17" s="394">
        <v>0</v>
      </c>
      <c r="BH17" s="394">
        <v>0</v>
      </c>
      <c r="BI17" s="393">
        <v>2</v>
      </c>
      <c r="BJ17" s="393">
        <v>0</v>
      </c>
      <c r="BK17" s="257"/>
      <c r="BL17" s="158"/>
      <c r="BM17" s="259"/>
      <c r="BN17" s="354"/>
      <c r="BO17" s="354"/>
      <c r="BP17" s="296"/>
    </row>
    <row r="18" spans="1:68" ht="24" x14ac:dyDescent="0.25">
      <c r="A18" s="703"/>
      <c r="B18" s="683"/>
      <c r="C18" s="697"/>
      <c r="D18" s="681"/>
      <c r="E18" s="525"/>
      <c r="F18" s="525"/>
      <c r="G18" s="551"/>
      <c r="H18" s="525"/>
      <c r="I18" s="525"/>
      <c r="J18" s="73" t="s">
        <v>136</v>
      </c>
      <c r="K18" s="393" t="s">
        <v>77</v>
      </c>
      <c r="L18" s="394">
        <v>0</v>
      </c>
      <c r="M18" s="394">
        <v>0</v>
      </c>
      <c r="N18" s="394">
        <v>0</v>
      </c>
      <c r="O18" s="394">
        <v>0</v>
      </c>
      <c r="P18" s="394">
        <v>0</v>
      </c>
      <c r="Q18" s="394">
        <v>0</v>
      </c>
      <c r="R18" s="394">
        <v>0</v>
      </c>
      <c r="S18" s="394">
        <v>0</v>
      </c>
      <c r="T18" s="394">
        <v>0</v>
      </c>
      <c r="U18" s="394">
        <v>0</v>
      </c>
      <c r="V18" s="394">
        <v>0</v>
      </c>
      <c r="W18" s="394">
        <v>0</v>
      </c>
      <c r="X18" s="394">
        <v>0</v>
      </c>
      <c r="Y18" s="394">
        <v>0</v>
      </c>
      <c r="Z18" s="394">
        <v>0</v>
      </c>
      <c r="AA18" s="394">
        <v>0</v>
      </c>
      <c r="AB18" s="394">
        <v>0</v>
      </c>
      <c r="AC18" s="394">
        <v>0</v>
      </c>
      <c r="AD18" s="394">
        <v>0</v>
      </c>
      <c r="AE18" s="394">
        <v>0</v>
      </c>
      <c r="AF18" s="394">
        <v>0</v>
      </c>
      <c r="AG18" s="394">
        <v>0</v>
      </c>
      <c r="AH18" s="394">
        <v>0</v>
      </c>
      <c r="AI18" s="394">
        <v>0</v>
      </c>
      <c r="AJ18" s="394">
        <v>0</v>
      </c>
      <c r="AK18" s="394">
        <v>0</v>
      </c>
      <c r="AL18" s="394">
        <v>0</v>
      </c>
      <c r="AM18" s="394">
        <v>3</v>
      </c>
      <c r="AN18" s="394">
        <v>0</v>
      </c>
      <c r="AO18" s="394">
        <v>0</v>
      </c>
      <c r="AP18" s="394">
        <v>0</v>
      </c>
      <c r="AQ18" s="394">
        <v>0</v>
      </c>
      <c r="AR18" s="394">
        <v>0</v>
      </c>
      <c r="AS18" s="394">
        <v>0</v>
      </c>
      <c r="AT18" s="394">
        <v>0</v>
      </c>
      <c r="AU18" s="394">
        <v>0</v>
      </c>
      <c r="AV18" s="394">
        <v>0</v>
      </c>
      <c r="AW18" s="394">
        <v>0</v>
      </c>
      <c r="AX18" s="394">
        <v>0</v>
      </c>
      <c r="AY18" s="394">
        <v>0</v>
      </c>
      <c r="AZ18" s="394">
        <v>0</v>
      </c>
      <c r="BA18" s="394">
        <v>0</v>
      </c>
      <c r="BB18" s="394">
        <v>0</v>
      </c>
      <c r="BC18" s="394">
        <v>0</v>
      </c>
      <c r="BD18" s="394">
        <v>0</v>
      </c>
      <c r="BE18" s="394">
        <v>0</v>
      </c>
      <c r="BF18" s="394">
        <v>0</v>
      </c>
      <c r="BG18" s="394">
        <v>0</v>
      </c>
      <c r="BH18" s="394">
        <v>0</v>
      </c>
      <c r="BI18" s="394">
        <v>0</v>
      </c>
      <c r="BJ18" s="394">
        <v>0</v>
      </c>
      <c r="BK18" s="80"/>
      <c r="BL18" s="159"/>
      <c r="BM18" s="84"/>
      <c r="BN18" s="168"/>
      <c r="BO18" s="168"/>
      <c r="BP18" s="111"/>
    </row>
    <row r="19" spans="1:68" x14ac:dyDescent="0.25">
      <c r="A19" s="703"/>
      <c r="B19" s="683"/>
      <c r="C19" s="232" t="s">
        <v>32</v>
      </c>
      <c r="D19" s="681"/>
      <c r="E19" s="601"/>
      <c r="F19" s="525"/>
      <c r="G19" s="551"/>
      <c r="H19" s="601"/>
      <c r="I19" s="601"/>
      <c r="J19" s="650"/>
      <c r="K19" s="71" t="s">
        <v>17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100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100</v>
      </c>
      <c r="BJ19" s="6">
        <v>0</v>
      </c>
      <c r="BK19" s="146"/>
      <c r="BL19" s="159"/>
      <c r="BM19" s="84"/>
      <c r="BN19" s="170">
        <v>17.073170731707318</v>
      </c>
      <c r="BO19" s="170">
        <v>11.5</v>
      </c>
      <c r="BP19" s="102">
        <v>11.1</v>
      </c>
    </row>
    <row r="20" spans="1:68" ht="21.75" customHeight="1" x14ac:dyDescent="0.25">
      <c r="A20" s="703"/>
      <c r="B20" s="683"/>
      <c r="C20" s="233" t="s">
        <v>78</v>
      </c>
      <c r="D20" s="681"/>
      <c r="E20" s="601"/>
      <c r="F20" s="525"/>
      <c r="G20" s="551"/>
      <c r="H20" s="601"/>
      <c r="I20" s="601"/>
      <c r="J20" s="424"/>
      <c r="K20" s="71" t="s">
        <v>17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50</v>
      </c>
      <c r="AM20" s="6">
        <v>100</v>
      </c>
      <c r="AN20" s="6">
        <v>100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100</v>
      </c>
      <c r="BJ20" s="6">
        <v>0</v>
      </c>
      <c r="BK20" s="146"/>
      <c r="BL20" s="159"/>
      <c r="BM20" s="84"/>
      <c r="BN20" s="170">
        <v>11.764705882352942</v>
      </c>
      <c r="BO20" s="170">
        <v>60</v>
      </c>
      <c r="BP20" s="102">
        <v>53.8</v>
      </c>
    </row>
    <row r="21" spans="1:68" ht="16.5" thickBot="1" x14ac:dyDescent="0.3">
      <c r="A21" s="703"/>
      <c r="B21" s="683"/>
      <c r="C21" s="234" t="s">
        <v>79</v>
      </c>
      <c r="D21" s="682"/>
      <c r="E21" s="408"/>
      <c r="F21" s="563"/>
      <c r="G21" s="402"/>
      <c r="H21" s="402"/>
      <c r="I21" s="408"/>
      <c r="J21" s="424"/>
      <c r="K21" s="71" t="s">
        <v>17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100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146"/>
      <c r="BL21" s="159"/>
      <c r="BM21" s="84"/>
      <c r="BN21" s="170">
        <v>0</v>
      </c>
      <c r="BO21" s="170">
        <v>14.3</v>
      </c>
      <c r="BP21" s="102">
        <v>50</v>
      </c>
    </row>
    <row r="22" spans="1:68" ht="54.75" customHeight="1" x14ac:dyDescent="0.25">
      <c r="A22" s="703"/>
      <c r="B22" s="683"/>
      <c r="C22" s="685" t="s">
        <v>82</v>
      </c>
      <c r="D22" s="680" t="s">
        <v>83</v>
      </c>
      <c r="E22" s="589">
        <v>41791</v>
      </c>
      <c r="F22" s="542" t="s">
        <v>161</v>
      </c>
      <c r="G22" s="524"/>
      <c r="H22" s="524" t="s">
        <v>15</v>
      </c>
      <c r="I22" s="524" t="s">
        <v>15</v>
      </c>
      <c r="J22" s="73" t="s">
        <v>134</v>
      </c>
      <c r="K22" s="394" t="s">
        <v>77</v>
      </c>
      <c r="L22" s="394">
        <v>0</v>
      </c>
      <c r="M22" s="394">
        <v>0</v>
      </c>
      <c r="N22" s="394">
        <v>0</v>
      </c>
      <c r="O22" s="394">
        <v>0</v>
      </c>
      <c r="P22" s="394">
        <v>0</v>
      </c>
      <c r="Q22" s="394">
        <v>0</v>
      </c>
      <c r="R22" s="394">
        <v>0</v>
      </c>
      <c r="S22" s="394">
        <v>0</v>
      </c>
      <c r="T22" s="394">
        <v>0</v>
      </c>
      <c r="U22" s="394">
        <v>0</v>
      </c>
      <c r="V22" s="394">
        <v>2</v>
      </c>
      <c r="W22" s="394">
        <v>0</v>
      </c>
      <c r="X22" s="394">
        <v>0</v>
      </c>
      <c r="Y22" s="394">
        <v>0</v>
      </c>
      <c r="Z22" s="394">
        <v>0</v>
      </c>
      <c r="AA22" s="394">
        <v>0</v>
      </c>
      <c r="AB22" s="394">
        <v>0</v>
      </c>
      <c r="AC22" s="394">
        <v>0</v>
      </c>
      <c r="AD22" s="394">
        <v>2</v>
      </c>
      <c r="AE22" s="394">
        <v>0</v>
      </c>
      <c r="AF22" s="394">
        <v>0</v>
      </c>
      <c r="AG22" s="394">
        <v>0</v>
      </c>
      <c r="AH22" s="394">
        <v>0</v>
      </c>
      <c r="AI22" s="394">
        <v>0</v>
      </c>
      <c r="AJ22" s="394">
        <v>0</v>
      </c>
      <c r="AK22" s="394">
        <v>0</v>
      </c>
      <c r="AL22" s="394">
        <v>0</v>
      </c>
      <c r="AM22" s="394">
        <v>0</v>
      </c>
      <c r="AN22" s="394">
        <v>0</v>
      </c>
      <c r="AO22" s="394">
        <v>2</v>
      </c>
      <c r="AP22" s="394">
        <v>0</v>
      </c>
      <c r="AQ22" s="394">
        <v>0</v>
      </c>
      <c r="AR22" s="394">
        <v>2</v>
      </c>
      <c r="AS22" s="394">
        <v>0</v>
      </c>
      <c r="AT22" s="394">
        <v>0</v>
      </c>
      <c r="AU22" s="394">
        <v>0</v>
      </c>
      <c r="AV22" s="394">
        <v>0</v>
      </c>
      <c r="AW22" s="394">
        <v>0</v>
      </c>
      <c r="AX22" s="394">
        <v>0</v>
      </c>
      <c r="AY22" s="394">
        <v>0</v>
      </c>
      <c r="AZ22" s="394">
        <v>0</v>
      </c>
      <c r="BA22" s="394">
        <v>2</v>
      </c>
      <c r="BB22" s="394">
        <v>0</v>
      </c>
      <c r="BC22" s="394">
        <v>0</v>
      </c>
      <c r="BD22" s="394">
        <v>0</v>
      </c>
      <c r="BE22" s="394">
        <v>0</v>
      </c>
      <c r="BF22" s="394">
        <v>2</v>
      </c>
      <c r="BG22" s="394">
        <v>0</v>
      </c>
      <c r="BH22" s="394">
        <v>0</v>
      </c>
      <c r="BI22" s="394">
        <v>2</v>
      </c>
      <c r="BJ22" s="394">
        <v>0</v>
      </c>
      <c r="BK22" s="146"/>
      <c r="BL22" s="159"/>
      <c r="BM22" s="84"/>
      <c r="BN22" s="168"/>
      <c r="BO22" s="168"/>
      <c r="BP22" s="111"/>
    </row>
    <row r="23" spans="1:68" ht="36" x14ac:dyDescent="0.25">
      <c r="A23" s="703"/>
      <c r="B23" s="683"/>
      <c r="C23" s="696"/>
      <c r="D23" s="681"/>
      <c r="E23" s="701"/>
      <c r="F23" s="617"/>
      <c r="G23" s="551"/>
      <c r="H23" s="551"/>
      <c r="I23" s="551"/>
      <c r="J23" s="73" t="s">
        <v>135</v>
      </c>
      <c r="K23" s="394" t="s">
        <v>77</v>
      </c>
      <c r="L23" s="394">
        <v>0</v>
      </c>
      <c r="M23" s="394">
        <v>0</v>
      </c>
      <c r="N23" s="394">
        <v>0</v>
      </c>
      <c r="O23" s="394">
        <v>0</v>
      </c>
      <c r="P23" s="394">
        <v>0</v>
      </c>
      <c r="Q23" s="394">
        <v>2</v>
      </c>
      <c r="R23" s="394">
        <v>0</v>
      </c>
      <c r="S23" s="394">
        <v>0</v>
      </c>
      <c r="T23" s="394">
        <v>0</v>
      </c>
      <c r="U23" s="394">
        <v>0</v>
      </c>
      <c r="V23" s="394">
        <v>0</v>
      </c>
      <c r="W23" s="394">
        <v>0</v>
      </c>
      <c r="X23" s="394">
        <v>0</v>
      </c>
      <c r="Y23" s="394">
        <v>0</v>
      </c>
      <c r="Z23" s="394">
        <v>2</v>
      </c>
      <c r="AA23" s="394">
        <v>2</v>
      </c>
      <c r="AB23" s="394">
        <v>2</v>
      </c>
      <c r="AC23" s="394">
        <v>0</v>
      </c>
      <c r="AD23" s="394">
        <v>0</v>
      </c>
      <c r="AE23" s="394">
        <v>0</v>
      </c>
      <c r="AF23" s="394">
        <v>0</v>
      </c>
      <c r="AG23" s="394">
        <v>0</v>
      </c>
      <c r="AH23" s="394">
        <v>0</v>
      </c>
      <c r="AI23" s="394">
        <v>0</v>
      </c>
      <c r="AJ23" s="394">
        <v>0</v>
      </c>
      <c r="AK23" s="394">
        <v>0</v>
      </c>
      <c r="AL23" s="394">
        <v>0</v>
      </c>
      <c r="AM23" s="394">
        <v>0</v>
      </c>
      <c r="AN23" s="394">
        <v>0</v>
      </c>
      <c r="AO23" s="394">
        <v>2</v>
      </c>
      <c r="AP23" s="394">
        <v>0</v>
      </c>
      <c r="AQ23" s="394">
        <v>0</v>
      </c>
      <c r="AR23" s="394">
        <v>0</v>
      </c>
      <c r="AS23" s="394">
        <v>0</v>
      </c>
      <c r="AT23" s="394">
        <v>0</v>
      </c>
      <c r="AU23" s="394">
        <v>0</v>
      </c>
      <c r="AV23" s="394">
        <v>0</v>
      </c>
      <c r="AW23" s="394">
        <v>0</v>
      </c>
      <c r="AX23" s="394">
        <v>0</v>
      </c>
      <c r="AY23" s="394">
        <v>0</v>
      </c>
      <c r="AZ23" s="394">
        <v>0</v>
      </c>
      <c r="BA23" s="394">
        <v>0</v>
      </c>
      <c r="BB23" s="394">
        <v>0</v>
      </c>
      <c r="BC23" s="394">
        <v>0</v>
      </c>
      <c r="BD23" s="394">
        <v>0</v>
      </c>
      <c r="BE23" s="394">
        <v>0</v>
      </c>
      <c r="BF23" s="394">
        <v>0</v>
      </c>
      <c r="BG23" s="394">
        <v>0</v>
      </c>
      <c r="BH23" s="394">
        <v>0</v>
      </c>
      <c r="BI23" s="394">
        <v>0</v>
      </c>
      <c r="BJ23" s="394">
        <v>0</v>
      </c>
      <c r="BK23" s="146"/>
      <c r="BL23" s="159"/>
      <c r="BM23" s="84"/>
      <c r="BN23" s="168"/>
      <c r="BO23" s="168"/>
      <c r="BP23" s="111"/>
    </row>
    <row r="24" spans="1:68" ht="24" x14ac:dyDescent="0.25">
      <c r="A24" s="703"/>
      <c r="B24" s="683"/>
      <c r="C24" s="697"/>
      <c r="D24" s="681"/>
      <c r="E24" s="701"/>
      <c r="F24" s="617"/>
      <c r="G24" s="551"/>
      <c r="H24" s="551"/>
      <c r="I24" s="551"/>
      <c r="J24" s="73" t="s">
        <v>136</v>
      </c>
      <c r="K24" s="394" t="s">
        <v>77</v>
      </c>
      <c r="L24" s="394">
        <v>0</v>
      </c>
      <c r="M24" s="394">
        <v>0</v>
      </c>
      <c r="N24" s="394">
        <v>0</v>
      </c>
      <c r="O24" s="394">
        <v>0</v>
      </c>
      <c r="P24" s="394">
        <v>0</v>
      </c>
      <c r="Q24" s="394">
        <v>0</v>
      </c>
      <c r="R24" s="394">
        <v>0</v>
      </c>
      <c r="S24" s="394">
        <v>0</v>
      </c>
      <c r="T24" s="394">
        <v>0</v>
      </c>
      <c r="U24" s="394">
        <v>0</v>
      </c>
      <c r="V24" s="394">
        <v>0</v>
      </c>
      <c r="W24" s="394">
        <v>0</v>
      </c>
      <c r="X24" s="394">
        <v>0</v>
      </c>
      <c r="Y24" s="394">
        <v>0</v>
      </c>
      <c r="Z24" s="394">
        <v>0</v>
      </c>
      <c r="AA24" s="394">
        <v>0</v>
      </c>
      <c r="AB24" s="394">
        <v>0</v>
      </c>
      <c r="AC24" s="394">
        <v>0</v>
      </c>
      <c r="AD24" s="394">
        <v>0</v>
      </c>
      <c r="AE24" s="394">
        <v>0</v>
      </c>
      <c r="AF24" s="394">
        <v>0</v>
      </c>
      <c r="AG24" s="394">
        <v>0</v>
      </c>
      <c r="AH24" s="394">
        <v>0</v>
      </c>
      <c r="AI24" s="394">
        <v>0</v>
      </c>
      <c r="AJ24" s="394">
        <v>0</v>
      </c>
      <c r="AK24" s="394">
        <v>0</v>
      </c>
      <c r="AL24" s="394">
        <v>0</v>
      </c>
      <c r="AM24" s="394">
        <v>0</v>
      </c>
      <c r="AN24" s="394">
        <v>0</v>
      </c>
      <c r="AO24" s="394">
        <v>0</v>
      </c>
      <c r="AP24" s="394">
        <v>0</v>
      </c>
      <c r="AQ24" s="394">
        <v>0</v>
      </c>
      <c r="AR24" s="394">
        <v>0</v>
      </c>
      <c r="AS24" s="394">
        <v>0</v>
      </c>
      <c r="AT24" s="394">
        <v>0</v>
      </c>
      <c r="AU24" s="394">
        <v>0</v>
      </c>
      <c r="AV24" s="394">
        <v>0</v>
      </c>
      <c r="AW24" s="394">
        <v>0</v>
      </c>
      <c r="AX24" s="394">
        <v>0</v>
      </c>
      <c r="AY24" s="394">
        <v>0</v>
      </c>
      <c r="AZ24" s="394">
        <v>0</v>
      </c>
      <c r="BA24" s="394">
        <v>0</v>
      </c>
      <c r="BB24" s="394">
        <v>0</v>
      </c>
      <c r="BC24" s="394">
        <v>0</v>
      </c>
      <c r="BD24" s="394">
        <v>0</v>
      </c>
      <c r="BE24" s="394">
        <v>0</v>
      </c>
      <c r="BF24" s="394">
        <v>0</v>
      </c>
      <c r="BG24" s="394">
        <v>0</v>
      </c>
      <c r="BH24" s="394">
        <v>0</v>
      </c>
      <c r="BI24" s="394">
        <v>0</v>
      </c>
      <c r="BJ24" s="394">
        <v>0</v>
      </c>
      <c r="BK24" s="146"/>
      <c r="BL24" s="159"/>
      <c r="BM24" s="84"/>
      <c r="BN24" s="168"/>
      <c r="BO24" s="168"/>
      <c r="BP24" s="111"/>
    </row>
    <row r="25" spans="1:68" x14ac:dyDescent="0.25">
      <c r="A25" s="703"/>
      <c r="B25" s="683"/>
      <c r="C25" s="232" t="s">
        <v>32</v>
      </c>
      <c r="D25" s="681"/>
      <c r="E25" s="701"/>
      <c r="F25" s="617"/>
      <c r="G25" s="551"/>
      <c r="H25" s="551"/>
      <c r="I25" s="551"/>
      <c r="J25" s="650"/>
      <c r="K25" s="71" t="s">
        <v>17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50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100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100</v>
      </c>
      <c r="AP25" s="235">
        <v>0</v>
      </c>
      <c r="AQ25" s="235">
        <v>0</v>
      </c>
      <c r="AR25" s="235">
        <v>100</v>
      </c>
      <c r="AS25" s="235">
        <v>0</v>
      </c>
      <c r="AT25" s="235">
        <v>0</v>
      </c>
      <c r="AU25" s="235">
        <v>0</v>
      </c>
      <c r="AV25" s="235">
        <v>0</v>
      </c>
      <c r="AW25" s="235">
        <v>0</v>
      </c>
      <c r="AX25" s="235">
        <v>0</v>
      </c>
      <c r="AY25" s="235">
        <v>0</v>
      </c>
      <c r="AZ25" s="235">
        <v>0</v>
      </c>
      <c r="BA25" s="235">
        <v>100</v>
      </c>
      <c r="BB25" s="235">
        <v>0</v>
      </c>
      <c r="BC25" s="235">
        <v>0</v>
      </c>
      <c r="BD25" s="235">
        <v>0</v>
      </c>
      <c r="BE25" s="235">
        <v>0</v>
      </c>
      <c r="BF25" s="235">
        <v>100</v>
      </c>
      <c r="BG25" s="235">
        <v>0</v>
      </c>
      <c r="BH25" s="235">
        <v>0</v>
      </c>
      <c r="BI25" s="235">
        <v>100</v>
      </c>
      <c r="BJ25" s="235">
        <v>0</v>
      </c>
      <c r="BK25" s="80"/>
      <c r="BL25" s="159"/>
      <c r="BM25" s="84"/>
      <c r="BN25" s="170">
        <v>20.833333333333332</v>
      </c>
      <c r="BO25" s="298">
        <v>15.4</v>
      </c>
      <c r="BP25" s="109">
        <v>17.100000000000001</v>
      </c>
    </row>
    <row r="26" spans="1:68" x14ac:dyDescent="0.25">
      <c r="A26" s="703"/>
      <c r="B26" s="683"/>
      <c r="C26" s="233" t="s">
        <v>78</v>
      </c>
      <c r="D26" s="681"/>
      <c r="E26" s="701"/>
      <c r="F26" s="617"/>
      <c r="G26" s="551"/>
      <c r="H26" s="551"/>
      <c r="I26" s="551"/>
      <c r="J26" s="424"/>
      <c r="K26" s="71" t="s">
        <v>17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100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100</v>
      </c>
      <c r="AA26" s="235">
        <v>100</v>
      </c>
      <c r="AB26" s="235">
        <v>100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100</v>
      </c>
      <c r="AP26" s="235">
        <v>0</v>
      </c>
      <c r="AQ26" s="235">
        <v>0</v>
      </c>
      <c r="AR26" s="235">
        <v>0</v>
      </c>
      <c r="AS26" s="235">
        <v>0</v>
      </c>
      <c r="AT26" s="235">
        <v>0</v>
      </c>
      <c r="AU26" s="235">
        <v>0</v>
      </c>
      <c r="AV26" s="235">
        <v>0</v>
      </c>
      <c r="AW26" s="235">
        <v>0</v>
      </c>
      <c r="AX26" s="235">
        <v>0</v>
      </c>
      <c r="AY26" s="235">
        <v>0</v>
      </c>
      <c r="AZ26" s="235">
        <v>0</v>
      </c>
      <c r="BA26" s="235">
        <v>0</v>
      </c>
      <c r="BB26" s="235">
        <v>0</v>
      </c>
      <c r="BC26" s="235">
        <v>0</v>
      </c>
      <c r="BD26" s="235">
        <v>0</v>
      </c>
      <c r="BE26" s="235">
        <v>0</v>
      </c>
      <c r="BF26" s="235">
        <v>0</v>
      </c>
      <c r="BG26" s="235">
        <v>0</v>
      </c>
      <c r="BH26" s="235">
        <v>0</v>
      </c>
      <c r="BI26" s="235">
        <v>0</v>
      </c>
      <c r="BJ26" s="235">
        <v>0</v>
      </c>
      <c r="BK26" s="80"/>
      <c r="BL26" s="159"/>
      <c r="BM26" s="84"/>
      <c r="BN26" s="170">
        <v>30</v>
      </c>
      <c r="BO26" s="298">
        <v>35.5</v>
      </c>
      <c r="BP26" s="109">
        <v>53.8</v>
      </c>
    </row>
    <row r="27" spans="1:68" ht="16.5" thickBot="1" x14ac:dyDescent="0.3">
      <c r="A27" s="703"/>
      <c r="B27" s="683"/>
      <c r="C27" s="234" t="s">
        <v>79</v>
      </c>
      <c r="D27" s="682"/>
      <c r="E27" s="581"/>
      <c r="F27" s="532"/>
      <c r="G27" s="402"/>
      <c r="H27" s="402"/>
      <c r="I27" s="402"/>
      <c r="J27" s="424"/>
      <c r="K27" s="71" t="s">
        <v>17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80"/>
      <c r="BL27" s="159"/>
      <c r="BM27" s="84"/>
      <c r="BN27" s="170">
        <v>11.111111111111111</v>
      </c>
      <c r="BO27" s="298">
        <v>46.9</v>
      </c>
      <c r="BP27" s="109">
        <v>0</v>
      </c>
    </row>
    <row r="28" spans="1:68" ht="24" x14ac:dyDescent="0.25">
      <c r="A28" s="703"/>
      <c r="B28" s="683"/>
      <c r="C28" s="75" t="s">
        <v>84</v>
      </c>
      <c r="D28" s="680" t="s">
        <v>85</v>
      </c>
      <c r="E28" s="524" t="s">
        <v>65</v>
      </c>
      <c r="F28" s="524" t="s">
        <v>161</v>
      </c>
      <c r="G28" s="524"/>
      <c r="H28" s="524" t="s">
        <v>15</v>
      </c>
      <c r="I28" s="524" t="s">
        <v>15</v>
      </c>
      <c r="J28" s="508" t="s">
        <v>36</v>
      </c>
      <c r="K28" s="394" t="s">
        <v>77</v>
      </c>
      <c r="L28" s="394">
        <v>0</v>
      </c>
      <c r="M28" s="394">
        <v>0</v>
      </c>
      <c r="N28" s="394">
        <v>0</v>
      </c>
      <c r="O28" s="394">
        <v>0</v>
      </c>
      <c r="P28" s="394">
        <v>0</v>
      </c>
      <c r="Q28" s="394">
        <v>0</v>
      </c>
      <c r="R28" s="394">
        <v>0</v>
      </c>
      <c r="S28" s="394">
        <v>1</v>
      </c>
      <c r="T28" s="394">
        <v>0</v>
      </c>
      <c r="U28" s="394">
        <v>0</v>
      </c>
      <c r="V28" s="394">
        <v>0</v>
      </c>
      <c r="W28" s="394">
        <v>0</v>
      </c>
      <c r="X28" s="394">
        <v>0</v>
      </c>
      <c r="Y28" s="394">
        <v>0</v>
      </c>
      <c r="Z28" s="394">
        <v>2</v>
      </c>
      <c r="AA28" s="394">
        <v>0</v>
      </c>
      <c r="AB28" s="394">
        <v>1</v>
      </c>
      <c r="AC28" s="394">
        <v>0</v>
      </c>
      <c r="AD28" s="394">
        <v>0</v>
      </c>
      <c r="AE28" s="394">
        <v>0</v>
      </c>
      <c r="AF28" s="394">
        <v>0</v>
      </c>
      <c r="AG28" s="394">
        <v>0</v>
      </c>
      <c r="AH28" s="394">
        <v>0</v>
      </c>
      <c r="AI28" s="394">
        <v>0</v>
      </c>
      <c r="AJ28" s="394">
        <v>1</v>
      </c>
      <c r="AK28" s="394">
        <v>0</v>
      </c>
      <c r="AL28" s="394">
        <v>0</v>
      </c>
      <c r="AM28" s="394">
        <v>0</v>
      </c>
      <c r="AN28" s="394">
        <v>0</v>
      </c>
      <c r="AO28" s="394">
        <v>0</v>
      </c>
      <c r="AP28" s="394">
        <v>0</v>
      </c>
      <c r="AQ28" s="394">
        <v>0</v>
      </c>
      <c r="AR28" s="394">
        <v>0</v>
      </c>
      <c r="AS28" s="394">
        <v>0</v>
      </c>
      <c r="AT28" s="394">
        <v>0</v>
      </c>
      <c r="AU28" s="394">
        <v>0</v>
      </c>
      <c r="AV28" s="394">
        <v>0</v>
      </c>
      <c r="AW28" s="394">
        <v>0</v>
      </c>
      <c r="AX28" s="394">
        <v>0</v>
      </c>
      <c r="AY28" s="394">
        <v>0</v>
      </c>
      <c r="AZ28" s="394">
        <v>0</v>
      </c>
      <c r="BA28" s="394">
        <v>1</v>
      </c>
      <c r="BB28" s="394">
        <v>0</v>
      </c>
      <c r="BC28" s="394">
        <v>0</v>
      </c>
      <c r="BD28" s="394">
        <v>0</v>
      </c>
      <c r="BE28" s="394">
        <v>0</v>
      </c>
      <c r="BF28" s="394">
        <v>0</v>
      </c>
      <c r="BG28" s="394">
        <v>0</v>
      </c>
      <c r="BH28" s="394">
        <v>0</v>
      </c>
      <c r="BI28" s="394">
        <v>5</v>
      </c>
      <c r="BJ28" s="394">
        <v>0</v>
      </c>
      <c r="BK28" s="80"/>
      <c r="BL28" s="159"/>
      <c r="BM28" s="84"/>
      <c r="BN28" s="168"/>
      <c r="BO28" s="168"/>
      <c r="BP28" s="111"/>
    </row>
    <row r="29" spans="1:68" x14ac:dyDescent="0.25">
      <c r="A29" s="703"/>
      <c r="B29" s="683"/>
      <c r="C29" s="229" t="s">
        <v>32</v>
      </c>
      <c r="D29" s="694"/>
      <c r="E29" s="551"/>
      <c r="F29" s="525"/>
      <c r="G29" s="551"/>
      <c r="H29" s="551"/>
      <c r="I29" s="551"/>
      <c r="J29" s="651"/>
      <c r="K29" s="74" t="s">
        <v>19</v>
      </c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>
        <v>1</v>
      </c>
      <c r="AA29" s="82"/>
      <c r="AB29" s="82">
        <v>1</v>
      </c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>
        <v>3</v>
      </c>
      <c r="BJ29" s="82"/>
      <c r="BK29" s="80"/>
      <c r="BL29" s="159"/>
      <c r="BM29" s="84"/>
      <c r="BN29" s="168">
        <v>9</v>
      </c>
      <c r="BO29" s="168">
        <v>2</v>
      </c>
      <c r="BP29" s="111">
        <v>5</v>
      </c>
    </row>
    <row r="30" spans="1:68" x14ac:dyDescent="0.25">
      <c r="A30" s="703"/>
      <c r="B30" s="683"/>
      <c r="C30" s="230" t="s">
        <v>78</v>
      </c>
      <c r="D30" s="694"/>
      <c r="E30" s="551"/>
      <c r="F30" s="525"/>
      <c r="G30" s="551"/>
      <c r="H30" s="551"/>
      <c r="I30" s="551"/>
      <c r="J30" s="651"/>
      <c r="K30" s="74" t="s">
        <v>19</v>
      </c>
      <c r="L30" s="82"/>
      <c r="M30" s="82"/>
      <c r="N30" s="82"/>
      <c r="O30" s="82"/>
      <c r="P30" s="82"/>
      <c r="Q30" s="82"/>
      <c r="R30" s="82"/>
      <c r="S30" s="82">
        <v>1</v>
      </c>
      <c r="T30" s="82"/>
      <c r="U30" s="82"/>
      <c r="V30" s="82"/>
      <c r="W30" s="82"/>
      <c r="X30" s="82"/>
      <c r="Y30" s="82"/>
      <c r="Z30" s="82">
        <v>1</v>
      </c>
      <c r="AA30" s="82"/>
      <c r="AB30" s="82"/>
      <c r="AC30" s="82"/>
      <c r="AD30" s="82"/>
      <c r="AE30" s="82"/>
      <c r="AF30" s="82"/>
      <c r="AG30" s="82"/>
      <c r="AH30" s="82"/>
      <c r="AI30" s="82"/>
      <c r="AJ30" s="82">
        <v>1</v>
      </c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>
        <v>1</v>
      </c>
      <c r="BB30" s="82"/>
      <c r="BC30" s="82"/>
      <c r="BD30" s="82"/>
      <c r="BE30" s="82"/>
      <c r="BF30" s="82"/>
      <c r="BG30" s="82"/>
      <c r="BH30" s="82"/>
      <c r="BI30" s="82">
        <v>2</v>
      </c>
      <c r="BJ30" s="82"/>
      <c r="BK30" s="80"/>
      <c r="BL30" s="159"/>
      <c r="BM30" s="84"/>
      <c r="BN30" s="168">
        <v>1</v>
      </c>
      <c r="BO30" s="168">
        <v>0</v>
      </c>
      <c r="BP30" s="111">
        <v>6</v>
      </c>
    </row>
    <row r="31" spans="1:68" ht="16.5" thickBot="1" x14ac:dyDescent="0.3">
      <c r="A31" s="703"/>
      <c r="B31" s="683"/>
      <c r="C31" s="229" t="s">
        <v>79</v>
      </c>
      <c r="D31" s="695"/>
      <c r="E31" s="402"/>
      <c r="F31" s="563"/>
      <c r="G31" s="402"/>
      <c r="H31" s="402"/>
      <c r="I31" s="402"/>
      <c r="J31" s="412"/>
      <c r="K31" s="74" t="s">
        <v>19</v>
      </c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0"/>
      <c r="BL31" s="159"/>
      <c r="BM31" s="84"/>
      <c r="BN31" s="168">
        <v>0</v>
      </c>
      <c r="BO31" s="168">
        <v>0</v>
      </c>
      <c r="BP31" s="111">
        <v>0</v>
      </c>
    </row>
    <row r="32" spans="1:68" ht="27.75" hidden="1" customHeight="1" x14ac:dyDescent="0.25">
      <c r="A32" s="703"/>
      <c r="B32" s="684"/>
      <c r="C32" s="685" t="s">
        <v>113</v>
      </c>
      <c r="D32" s="691" t="s">
        <v>129</v>
      </c>
      <c r="E32" s="553" t="s">
        <v>14</v>
      </c>
      <c r="F32" s="553" t="s">
        <v>259</v>
      </c>
      <c r="G32" s="524"/>
      <c r="H32" s="524"/>
      <c r="I32" s="524"/>
      <c r="J32" s="63" t="s">
        <v>123</v>
      </c>
      <c r="K32" s="12" t="s">
        <v>77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80"/>
      <c r="BL32" s="159"/>
      <c r="BM32" s="84"/>
      <c r="BN32" s="168"/>
      <c r="BO32" s="168"/>
      <c r="BP32" s="111"/>
    </row>
    <row r="33" spans="1:68" ht="30.75" hidden="1" customHeight="1" x14ac:dyDescent="0.25">
      <c r="A33" s="703"/>
      <c r="B33" s="684"/>
      <c r="C33" s="686"/>
      <c r="D33" s="692"/>
      <c r="E33" s="551"/>
      <c r="F33" s="554"/>
      <c r="G33" s="551"/>
      <c r="H33" s="551"/>
      <c r="I33" s="551"/>
      <c r="J33" s="63" t="s">
        <v>124</v>
      </c>
      <c r="K33" s="12" t="s">
        <v>77</v>
      </c>
      <c r="L33" s="12"/>
      <c r="M33" s="12"/>
      <c r="N33" s="16"/>
      <c r="O33" s="16"/>
      <c r="P33" s="12"/>
      <c r="Q33" s="12"/>
      <c r="R33" s="12"/>
      <c r="S33" s="16"/>
      <c r="T33" s="12"/>
      <c r="U33" s="16"/>
      <c r="V33" s="12"/>
      <c r="W33" s="16"/>
      <c r="X33" s="12"/>
      <c r="Y33" s="16"/>
      <c r="Z33" s="16"/>
      <c r="AA33" s="16"/>
      <c r="AB33" s="16"/>
      <c r="AC33" s="16"/>
      <c r="AD33" s="16"/>
      <c r="AE33" s="12"/>
      <c r="AF33" s="12"/>
      <c r="AG33" s="12"/>
      <c r="AH33" s="12"/>
      <c r="AI33" s="12"/>
      <c r="AJ33" s="16"/>
      <c r="AK33" s="12"/>
      <c r="AL33" s="16"/>
      <c r="AM33" s="16"/>
      <c r="AN33" s="12"/>
      <c r="AO33" s="16"/>
      <c r="AP33" s="12"/>
      <c r="AQ33" s="12"/>
      <c r="AR33" s="12"/>
      <c r="AS33" s="16"/>
      <c r="AT33" s="12"/>
      <c r="AU33" s="16"/>
      <c r="AV33" s="12"/>
      <c r="AW33" s="16"/>
      <c r="AX33" s="16"/>
      <c r="AY33" s="12"/>
      <c r="AZ33" s="16"/>
      <c r="BA33" s="16"/>
      <c r="BB33" s="12"/>
      <c r="BC33" s="16"/>
      <c r="BD33" s="16"/>
      <c r="BE33" s="12"/>
      <c r="BF33" s="16"/>
      <c r="BG33" s="12"/>
      <c r="BH33" s="16"/>
      <c r="BI33" s="16"/>
      <c r="BJ33" s="12"/>
      <c r="BK33" s="80"/>
      <c r="BL33" s="159"/>
      <c r="BM33" s="84"/>
      <c r="BN33" s="168"/>
      <c r="BO33" s="168"/>
      <c r="BP33" s="111"/>
    </row>
    <row r="34" spans="1:68" ht="24" hidden="1" x14ac:dyDescent="0.25">
      <c r="A34" s="703"/>
      <c r="B34" s="684"/>
      <c r="C34" s="687"/>
      <c r="D34" s="692"/>
      <c r="E34" s="551"/>
      <c r="F34" s="554"/>
      <c r="G34" s="551"/>
      <c r="H34" s="551"/>
      <c r="I34" s="551"/>
      <c r="J34" s="63" t="s">
        <v>125</v>
      </c>
      <c r="K34" s="12" t="s">
        <v>77</v>
      </c>
      <c r="L34" s="12"/>
      <c r="M34" s="12"/>
      <c r="N34" s="16"/>
      <c r="O34" s="16"/>
      <c r="P34" s="12"/>
      <c r="Q34" s="12"/>
      <c r="R34" s="12"/>
      <c r="S34" s="16"/>
      <c r="T34" s="12"/>
      <c r="U34" s="16"/>
      <c r="V34" s="12"/>
      <c r="W34" s="16"/>
      <c r="X34" s="12"/>
      <c r="Y34" s="16"/>
      <c r="Z34" s="16"/>
      <c r="AA34" s="16"/>
      <c r="AB34" s="16"/>
      <c r="AC34" s="16"/>
      <c r="AD34" s="16"/>
      <c r="AE34" s="12"/>
      <c r="AF34" s="12"/>
      <c r="AG34" s="12"/>
      <c r="AH34" s="12"/>
      <c r="AI34" s="12"/>
      <c r="AJ34" s="16"/>
      <c r="AK34" s="12"/>
      <c r="AL34" s="16"/>
      <c r="AM34" s="16"/>
      <c r="AN34" s="12"/>
      <c r="AO34" s="16"/>
      <c r="AP34" s="12"/>
      <c r="AQ34" s="12"/>
      <c r="AR34" s="12"/>
      <c r="AS34" s="16"/>
      <c r="AT34" s="12"/>
      <c r="AU34" s="16"/>
      <c r="AV34" s="12"/>
      <c r="AW34" s="16"/>
      <c r="AX34" s="16"/>
      <c r="AY34" s="12"/>
      <c r="AZ34" s="16"/>
      <c r="BA34" s="16"/>
      <c r="BB34" s="12"/>
      <c r="BC34" s="16"/>
      <c r="BD34" s="16"/>
      <c r="BE34" s="12"/>
      <c r="BF34" s="16"/>
      <c r="BG34" s="12"/>
      <c r="BH34" s="16"/>
      <c r="BI34" s="16"/>
      <c r="BJ34" s="12"/>
      <c r="BK34" s="80"/>
      <c r="BL34" s="159"/>
      <c r="BM34" s="84"/>
      <c r="BN34" s="168"/>
      <c r="BO34" s="168"/>
      <c r="BP34" s="111"/>
    </row>
    <row r="35" spans="1:68" hidden="1" x14ac:dyDescent="0.25">
      <c r="A35" s="703"/>
      <c r="B35" s="684"/>
      <c r="C35" s="46" t="s">
        <v>88</v>
      </c>
      <c r="D35" s="692"/>
      <c r="E35" s="551"/>
      <c r="F35" s="554"/>
      <c r="G35" s="551"/>
      <c r="H35" s="551"/>
      <c r="I35" s="551"/>
      <c r="J35" s="491"/>
      <c r="K35" s="71" t="s">
        <v>33</v>
      </c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0"/>
      <c r="BL35" s="159"/>
      <c r="BM35" s="84"/>
      <c r="BN35" s="168">
        <v>30</v>
      </c>
      <c r="BO35" s="168">
        <v>36</v>
      </c>
      <c r="BP35" s="111"/>
    </row>
    <row r="36" spans="1:68" hidden="1" x14ac:dyDescent="0.25">
      <c r="A36" s="703"/>
      <c r="B36" s="684"/>
      <c r="C36" s="46" t="s">
        <v>26</v>
      </c>
      <c r="D36" s="692"/>
      <c r="E36" s="551"/>
      <c r="F36" s="554"/>
      <c r="G36" s="551"/>
      <c r="H36" s="551"/>
      <c r="I36" s="551"/>
      <c r="J36" s="659"/>
      <c r="K36" s="73" t="s">
        <v>33</v>
      </c>
      <c r="L36" s="84"/>
      <c r="M36" s="84"/>
      <c r="N36" s="6"/>
      <c r="O36" s="6"/>
      <c r="P36" s="84"/>
      <c r="Q36" s="84"/>
      <c r="R36" s="84"/>
      <c r="S36" s="6"/>
      <c r="T36" s="84"/>
      <c r="U36" s="6"/>
      <c r="V36" s="84"/>
      <c r="W36" s="6"/>
      <c r="X36" s="84"/>
      <c r="Y36" s="6"/>
      <c r="Z36" s="6"/>
      <c r="AA36" s="6"/>
      <c r="AB36" s="6"/>
      <c r="AC36" s="7"/>
      <c r="AD36" s="6"/>
      <c r="AE36" s="84"/>
      <c r="AF36" s="84"/>
      <c r="AG36" s="84"/>
      <c r="AH36" s="84"/>
      <c r="AI36" s="84"/>
      <c r="AJ36" s="6"/>
      <c r="AK36" s="84"/>
      <c r="AL36" s="6"/>
      <c r="AM36" s="6"/>
      <c r="AN36" s="84"/>
      <c r="AO36" s="6"/>
      <c r="AP36" s="84"/>
      <c r="AQ36" s="84"/>
      <c r="AR36" s="84"/>
      <c r="AS36" s="6"/>
      <c r="AT36" s="84"/>
      <c r="AU36" s="6"/>
      <c r="AV36" s="84"/>
      <c r="AW36" s="6"/>
      <c r="AX36" s="6"/>
      <c r="AY36" s="84"/>
      <c r="AZ36" s="6"/>
      <c r="BA36" s="6"/>
      <c r="BB36" s="84"/>
      <c r="BC36" s="6"/>
      <c r="BD36" s="6"/>
      <c r="BE36" s="84"/>
      <c r="BF36" s="6"/>
      <c r="BG36" s="84"/>
      <c r="BH36" s="6"/>
      <c r="BI36" s="6"/>
      <c r="BJ36" s="84"/>
      <c r="BK36" s="80"/>
      <c r="BL36" s="159"/>
      <c r="BM36" s="84"/>
      <c r="BN36" s="168">
        <v>1</v>
      </c>
      <c r="BO36" s="168">
        <v>22</v>
      </c>
      <c r="BP36" s="111"/>
    </row>
    <row r="37" spans="1:68" ht="16.5" hidden="1" thickBot="1" x14ac:dyDescent="0.3">
      <c r="A37" s="703"/>
      <c r="B37" s="684"/>
      <c r="C37" s="47" t="s">
        <v>27</v>
      </c>
      <c r="D37" s="693"/>
      <c r="E37" s="402"/>
      <c r="F37" s="555"/>
      <c r="G37" s="402"/>
      <c r="H37" s="402"/>
      <c r="I37" s="402"/>
      <c r="J37" s="492"/>
      <c r="K37" s="73" t="s">
        <v>33</v>
      </c>
      <c r="L37" s="84"/>
      <c r="M37" s="84"/>
      <c r="N37" s="6"/>
      <c r="O37" s="6"/>
      <c r="P37" s="84"/>
      <c r="Q37" s="84"/>
      <c r="R37" s="84"/>
      <c r="S37" s="6"/>
      <c r="T37" s="84"/>
      <c r="U37" s="6"/>
      <c r="V37" s="84"/>
      <c r="W37" s="6"/>
      <c r="X37" s="84"/>
      <c r="Y37" s="6"/>
      <c r="Z37" s="6"/>
      <c r="AA37" s="6"/>
      <c r="AB37" s="6"/>
      <c r="AC37" s="6"/>
      <c r="AD37" s="6"/>
      <c r="AE37" s="84"/>
      <c r="AF37" s="84"/>
      <c r="AG37" s="84"/>
      <c r="AH37" s="84"/>
      <c r="AI37" s="84"/>
      <c r="AJ37" s="6"/>
      <c r="AK37" s="84"/>
      <c r="AL37" s="6"/>
      <c r="AM37" s="6"/>
      <c r="AN37" s="84"/>
      <c r="AO37" s="6"/>
      <c r="AP37" s="84"/>
      <c r="AQ37" s="84"/>
      <c r="AR37" s="84"/>
      <c r="AS37" s="6"/>
      <c r="AT37" s="84"/>
      <c r="AU37" s="6"/>
      <c r="AV37" s="84"/>
      <c r="AW37" s="6"/>
      <c r="AX37" s="6"/>
      <c r="AY37" s="84"/>
      <c r="AZ37" s="6"/>
      <c r="BA37" s="6"/>
      <c r="BB37" s="84"/>
      <c r="BC37" s="6"/>
      <c r="BD37" s="6"/>
      <c r="BE37" s="84"/>
      <c r="BF37" s="6"/>
      <c r="BG37" s="84"/>
      <c r="BH37" s="6"/>
      <c r="BI37" s="6"/>
      <c r="BJ37" s="84"/>
      <c r="BK37" s="80"/>
      <c r="BL37" s="159"/>
      <c r="BM37" s="84"/>
      <c r="BN37" s="168">
        <v>2</v>
      </c>
      <c r="BO37" s="168">
        <v>20</v>
      </c>
      <c r="BP37" s="111"/>
    </row>
    <row r="38" spans="1:68" ht="24.75" hidden="1" customHeight="1" x14ac:dyDescent="0.25">
      <c r="A38" s="703"/>
      <c r="B38" s="684"/>
      <c r="C38" s="685" t="s">
        <v>114</v>
      </c>
      <c r="D38" s="691" t="s">
        <v>130</v>
      </c>
      <c r="E38" s="676">
        <v>42156</v>
      </c>
      <c r="F38" s="553" t="s">
        <v>259</v>
      </c>
      <c r="G38" s="679"/>
      <c r="H38" s="679"/>
      <c r="I38" s="679"/>
      <c r="J38" s="63" t="s">
        <v>126</v>
      </c>
      <c r="K38" s="12" t="s">
        <v>16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80"/>
      <c r="BL38" s="159"/>
      <c r="BM38" s="84"/>
      <c r="BN38" s="168"/>
      <c r="BO38" s="168"/>
      <c r="BP38" s="111"/>
    </row>
    <row r="39" spans="1:68" ht="24" hidden="1" x14ac:dyDescent="0.25">
      <c r="A39" s="703"/>
      <c r="B39" s="684"/>
      <c r="C39" s="686"/>
      <c r="D39" s="692"/>
      <c r="E39" s="677"/>
      <c r="F39" s="554"/>
      <c r="G39" s="551"/>
      <c r="H39" s="551"/>
      <c r="I39" s="551"/>
      <c r="J39" s="63" t="s">
        <v>127</v>
      </c>
      <c r="K39" s="12" t="s">
        <v>16</v>
      </c>
      <c r="L39" s="12"/>
      <c r="M39" s="12"/>
      <c r="N39" s="16"/>
      <c r="O39" s="16"/>
      <c r="P39" s="12"/>
      <c r="Q39" s="12"/>
      <c r="R39" s="12"/>
      <c r="S39" s="16"/>
      <c r="T39" s="12"/>
      <c r="U39" s="16"/>
      <c r="V39" s="12"/>
      <c r="W39" s="16"/>
      <c r="X39" s="12"/>
      <c r="Y39" s="16"/>
      <c r="Z39" s="16"/>
      <c r="AA39" s="16"/>
      <c r="AB39" s="16"/>
      <c r="AC39" s="53"/>
      <c r="AD39" s="16"/>
      <c r="AE39" s="12"/>
      <c r="AF39" s="12"/>
      <c r="AG39" s="12"/>
      <c r="AH39" s="12"/>
      <c r="AI39" s="12"/>
      <c r="AJ39" s="16"/>
      <c r="AK39" s="12"/>
      <c r="AL39" s="16"/>
      <c r="AM39" s="16"/>
      <c r="AN39" s="12"/>
      <c r="AO39" s="16"/>
      <c r="AP39" s="12"/>
      <c r="AQ39" s="12"/>
      <c r="AR39" s="12"/>
      <c r="AS39" s="16"/>
      <c r="AT39" s="12"/>
      <c r="AU39" s="16"/>
      <c r="AV39" s="12"/>
      <c r="AW39" s="16"/>
      <c r="AX39" s="16"/>
      <c r="AY39" s="12"/>
      <c r="AZ39" s="16"/>
      <c r="BA39" s="16"/>
      <c r="BB39" s="12"/>
      <c r="BC39" s="16"/>
      <c r="BD39" s="16"/>
      <c r="BE39" s="12"/>
      <c r="BF39" s="16"/>
      <c r="BG39" s="12"/>
      <c r="BH39" s="16"/>
      <c r="BI39" s="16"/>
      <c r="BJ39" s="12"/>
      <c r="BK39" s="80"/>
      <c r="BL39" s="159"/>
      <c r="BM39" s="84"/>
      <c r="BN39" s="168"/>
      <c r="BO39" s="168"/>
      <c r="BP39" s="111"/>
    </row>
    <row r="40" spans="1:68" ht="24" hidden="1" x14ac:dyDescent="0.25">
      <c r="A40" s="703"/>
      <c r="B40" s="684"/>
      <c r="C40" s="687"/>
      <c r="D40" s="692"/>
      <c r="E40" s="677"/>
      <c r="F40" s="554"/>
      <c r="G40" s="551"/>
      <c r="H40" s="551"/>
      <c r="I40" s="551"/>
      <c r="J40" s="63" t="s">
        <v>128</v>
      </c>
      <c r="K40" s="12" t="s">
        <v>16</v>
      </c>
      <c r="L40" s="12"/>
      <c r="M40" s="12"/>
      <c r="N40" s="16"/>
      <c r="O40" s="16"/>
      <c r="P40" s="12"/>
      <c r="Q40" s="12"/>
      <c r="R40" s="12"/>
      <c r="S40" s="16"/>
      <c r="T40" s="12"/>
      <c r="U40" s="16"/>
      <c r="V40" s="12"/>
      <c r="W40" s="16"/>
      <c r="X40" s="12"/>
      <c r="Y40" s="16"/>
      <c r="Z40" s="16"/>
      <c r="AA40" s="16"/>
      <c r="AB40" s="16"/>
      <c r="AC40" s="16"/>
      <c r="AD40" s="16"/>
      <c r="AE40" s="12"/>
      <c r="AF40" s="12"/>
      <c r="AG40" s="12"/>
      <c r="AH40" s="12"/>
      <c r="AI40" s="12"/>
      <c r="AJ40" s="16"/>
      <c r="AK40" s="12"/>
      <c r="AL40" s="16"/>
      <c r="AM40" s="16"/>
      <c r="AN40" s="12"/>
      <c r="AO40" s="16"/>
      <c r="AP40" s="12"/>
      <c r="AQ40" s="12"/>
      <c r="AR40" s="12"/>
      <c r="AS40" s="16"/>
      <c r="AT40" s="12"/>
      <c r="AU40" s="16"/>
      <c r="AV40" s="12"/>
      <c r="AW40" s="16"/>
      <c r="AX40" s="16"/>
      <c r="AY40" s="12"/>
      <c r="AZ40" s="16"/>
      <c r="BA40" s="16"/>
      <c r="BB40" s="12"/>
      <c r="BC40" s="16"/>
      <c r="BD40" s="16"/>
      <c r="BE40" s="12"/>
      <c r="BF40" s="16"/>
      <c r="BG40" s="12"/>
      <c r="BH40" s="16"/>
      <c r="BI40" s="16"/>
      <c r="BJ40" s="12"/>
      <c r="BK40" s="80"/>
      <c r="BL40" s="159"/>
      <c r="BM40" s="84"/>
      <c r="BN40" s="168"/>
      <c r="BO40" s="168"/>
      <c r="BP40" s="111"/>
    </row>
    <row r="41" spans="1:68" hidden="1" x14ac:dyDescent="0.25">
      <c r="A41" s="703"/>
      <c r="B41" s="684"/>
      <c r="C41" s="46" t="s">
        <v>88</v>
      </c>
      <c r="D41" s="692"/>
      <c r="E41" s="677"/>
      <c r="F41" s="554"/>
      <c r="G41" s="551"/>
      <c r="H41" s="551"/>
      <c r="I41" s="551"/>
      <c r="J41" s="491"/>
      <c r="K41" s="71" t="s">
        <v>33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48"/>
      <c r="BL41" s="159"/>
      <c r="BM41" s="84"/>
      <c r="BN41" s="168">
        <v>15</v>
      </c>
      <c r="BO41" s="168">
        <v>9</v>
      </c>
      <c r="BP41" s="111"/>
    </row>
    <row r="42" spans="1:68" hidden="1" x14ac:dyDescent="0.25">
      <c r="A42" s="703"/>
      <c r="B42" s="684"/>
      <c r="C42" s="46" t="s">
        <v>26</v>
      </c>
      <c r="D42" s="692"/>
      <c r="E42" s="677"/>
      <c r="F42" s="554"/>
      <c r="G42" s="551"/>
      <c r="H42" s="551"/>
      <c r="I42" s="551"/>
      <c r="J42" s="659"/>
      <c r="K42" s="73" t="s">
        <v>33</v>
      </c>
      <c r="L42" s="84"/>
      <c r="M42" s="84"/>
      <c r="N42" s="6"/>
      <c r="O42" s="6"/>
      <c r="P42" s="84"/>
      <c r="Q42" s="84"/>
      <c r="R42" s="84"/>
      <c r="S42" s="6"/>
      <c r="T42" s="84"/>
      <c r="U42" s="6"/>
      <c r="V42" s="84"/>
      <c r="W42" s="6"/>
      <c r="X42" s="84"/>
      <c r="Y42" s="6"/>
      <c r="Z42" s="6"/>
      <c r="AA42" s="6"/>
      <c r="AB42" s="6"/>
      <c r="AC42" s="7"/>
      <c r="AD42" s="6"/>
      <c r="AE42" s="84"/>
      <c r="AF42" s="84"/>
      <c r="AG42" s="84"/>
      <c r="AH42" s="84"/>
      <c r="AI42" s="84"/>
      <c r="AJ42" s="6"/>
      <c r="AK42" s="84"/>
      <c r="AL42" s="6"/>
      <c r="AM42" s="6"/>
      <c r="AN42" s="84"/>
      <c r="AO42" s="6"/>
      <c r="AP42" s="84"/>
      <c r="AQ42" s="84"/>
      <c r="AR42" s="84"/>
      <c r="AS42" s="6"/>
      <c r="AT42" s="84"/>
      <c r="AU42" s="6"/>
      <c r="AV42" s="84"/>
      <c r="AW42" s="6"/>
      <c r="AX42" s="6"/>
      <c r="AY42" s="84"/>
      <c r="AZ42" s="6"/>
      <c r="BA42" s="6"/>
      <c r="BB42" s="84"/>
      <c r="BC42" s="6"/>
      <c r="BD42" s="6"/>
      <c r="BE42" s="84"/>
      <c r="BF42" s="6"/>
      <c r="BG42" s="84"/>
      <c r="BH42" s="6"/>
      <c r="BI42" s="6"/>
      <c r="BJ42" s="84"/>
      <c r="BK42" s="80"/>
      <c r="BL42" s="159"/>
      <c r="BM42" s="84"/>
      <c r="BN42" s="168">
        <v>1</v>
      </c>
      <c r="BO42" s="168">
        <v>12</v>
      </c>
      <c r="BP42" s="111"/>
    </row>
    <row r="43" spans="1:68" ht="16.5" hidden="1" thickBot="1" x14ac:dyDescent="0.3">
      <c r="A43" s="703"/>
      <c r="B43" s="684"/>
      <c r="C43" s="47" t="s">
        <v>27</v>
      </c>
      <c r="D43" s="693"/>
      <c r="E43" s="678"/>
      <c r="F43" s="555"/>
      <c r="G43" s="402"/>
      <c r="H43" s="402"/>
      <c r="I43" s="402"/>
      <c r="J43" s="492"/>
      <c r="K43" s="73" t="s">
        <v>33</v>
      </c>
      <c r="L43" s="84"/>
      <c r="M43" s="84"/>
      <c r="N43" s="6"/>
      <c r="O43" s="6"/>
      <c r="P43" s="84"/>
      <c r="Q43" s="84"/>
      <c r="R43" s="84"/>
      <c r="S43" s="6"/>
      <c r="T43" s="84"/>
      <c r="U43" s="6"/>
      <c r="V43" s="84"/>
      <c r="W43" s="6"/>
      <c r="X43" s="84"/>
      <c r="Y43" s="6"/>
      <c r="Z43" s="6"/>
      <c r="AA43" s="6"/>
      <c r="AB43" s="6"/>
      <c r="AC43" s="6"/>
      <c r="AD43" s="6"/>
      <c r="AE43" s="84"/>
      <c r="AF43" s="84"/>
      <c r="AG43" s="84"/>
      <c r="AH43" s="84"/>
      <c r="AI43" s="84"/>
      <c r="AJ43" s="6"/>
      <c r="AK43" s="84"/>
      <c r="AL43" s="6"/>
      <c r="AM43" s="6"/>
      <c r="AN43" s="84"/>
      <c r="AO43" s="6"/>
      <c r="AP43" s="84"/>
      <c r="AQ43" s="84"/>
      <c r="AR43" s="84"/>
      <c r="AS43" s="6"/>
      <c r="AT43" s="84"/>
      <c r="AU43" s="6"/>
      <c r="AV43" s="84"/>
      <c r="AW43" s="6"/>
      <c r="AX43" s="6"/>
      <c r="AY43" s="84"/>
      <c r="AZ43" s="6"/>
      <c r="BA43" s="6"/>
      <c r="BB43" s="84"/>
      <c r="BC43" s="6"/>
      <c r="BD43" s="6"/>
      <c r="BE43" s="84"/>
      <c r="BF43" s="6"/>
      <c r="BG43" s="84"/>
      <c r="BH43" s="6"/>
      <c r="BI43" s="6"/>
      <c r="BJ43" s="84"/>
      <c r="BK43" s="80"/>
      <c r="BL43" s="159"/>
      <c r="BM43" s="84"/>
      <c r="BN43" s="168">
        <v>2</v>
      </c>
      <c r="BO43" s="168">
        <v>16</v>
      </c>
      <c r="BP43" s="111"/>
    </row>
    <row r="44" spans="1:68" ht="48" customHeight="1" x14ac:dyDescent="0.25">
      <c r="A44" s="703"/>
      <c r="B44" s="690" t="s">
        <v>249</v>
      </c>
      <c r="C44" s="667" t="s">
        <v>151</v>
      </c>
      <c r="D44" s="680" t="s">
        <v>86</v>
      </c>
      <c r="E44" s="524" t="s">
        <v>68</v>
      </c>
      <c r="F44" s="524" t="s">
        <v>161</v>
      </c>
      <c r="G44" s="524"/>
      <c r="H44" s="524" t="s">
        <v>15</v>
      </c>
      <c r="I44" s="524"/>
      <c r="J44" s="248" t="s">
        <v>142</v>
      </c>
      <c r="K44" s="395" t="s">
        <v>77</v>
      </c>
      <c r="L44" s="394">
        <f t="shared" ref="L44:Z44" si="4">IF(L47=0,0,IF(L47&lt;10,0.5,IF(L47&gt;15,1.5,1)))</f>
        <v>0</v>
      </c>
      <c r="M44" s="394">
        <f t="shared" si="4"/>
        <v>0</v>
      </c>
      <c r="N44" s="394">
        <f t="shared" si="4"/>
        <v>0.5</v>
      </c>
      <c r="O44" s="394">
        <f t="shared" si="4"/>
        <v>0.5</v>
      </c>
      <c r="P44" s="394">
        <f t="shared" si="4"/>
        <v>0</v>
      </c>
      <c r="Q44" s="394">
        <f t="shared" si="4"/>
        <v>0</v>
      </c>
      <c r="R44" s="394">
        <f t="shared" si="4"/>
        <v>1</v>
      </c>
      <c r="S44" s="394">
        <f t="shared" si="4"/>
        <v>0.5</v>
      </c>
      <c r="T44" s="394">
        <f t="shared" si="4"/>
        <v>0</v>
      </c>
      <c r="U44" s="394">
        <f t="shared" si="4"/>
        <v>0</v>
      </c>
      <c r="V44" s="394">
        <f t="shared" si="4"/>
        <v>0</v>
      </c>
      <c r="W44" s="394">
        <f t="shared" si="4"/>
        <v>0</v>
      </c>
      <c r="X44" s="394">
        <f t="shared" si="4"/>
        <v>0.5</v>
      </c>
      <c r="Y44" s="394">
        <f t="shared" si="4"/>
        <v>0</v>
      </c>
      <c r="Z44" s="394">
        <f t="shared" si="4"/>
        <v>0</v>
      </c>
      <c r="AA44" s="394">
        <f>IF(AA47=0,0,IF(AA47&lt;10,0.5,IF(AA47&gt;15,1.5,1)))</f>
        <v>0</v>
      </c>
      <c r="AB44" s="394">
        <f t="shared" ref="AB44:BJ44" si="5">IF(AB47=0,0,IF(AB47&lt;10,0.5,IF(AB47&gt;15,1.5,1)))</f>
        <v>0.5</v>
      </c>
      <c r="AC44" s="394">
        <f t="shared" si="5"/>
        <v>1</v>
      </c>
      <c r="AD44" s="394">
        <f t="shared" si="5"/>
        <v>0</v>
      </c>
      <c r="AE44" s="394">
        <f t="shared" si="5"/>
        <v>0</v>
      </c>
      <c r="AF44" s="394">
        <f t="shared" si="5"/>
        <v>0</v>
      </c>
      <c r="AG44" s="394">
        <f t="shared" si="5"/>
        <v>0.5</v>
      </c>
      <c r="AH44" s="394">
        <f t="shared" si="5"/>
        <v>0.5</v>
      </c>
      <c r="AI44" s="394">
        <f t="shared" si="5"/>
        <v>0</v>
      </c>
      <c r="AJ44" s="394">
        <f t="shared" si="5"/>
        <v>1</v>
      </c>
      <c r="AK44" s="394">
        <f t="shared" si="5"/>
        <v>0.5</v>
      </c>
      <c r="AL44" s="394">
        <f t="shared" si="5"/>
        <v>0.5</v>
      </c>
      <c r="AM44" s="394">
        <f t="shared" si="5"/>
        <v>0.5</v>
      </c>
      <c r="AN44" s="394">
        <f t="shared" si="5"/>
        <v>0.5</v>
      </c>
      <c r="AO44" s="394">
        <f t="shared" si="5"/>
        <v>0.5</v>
      </c>
      <c r="AP44" s="394">
        <f t="shared" si="5"/>
        <v>0</v>
      </c>
      <c r="AQ44" s="394">
        <f t="shared" si="5"/>
        <v>0.5</v>
      </c>
      <c r="AR44" s="394">
        <f t="shared" si="5"/>
        <v>0.5</v>
      </c>
      <c r="AS44" s="394">
        <f t="shared" si="5"/>
        <v>0.5</v>
      </c>
      <c r="AT44" s="394">
        <f t="shared" si="5"/>
        <v>0</v>
      </c>
      <c r="AU44" s="394">
        <f t="shared" si="5"/>
        <v>0.5</v>
      </c>
      <c r="AV44" s="394">
        <f t="shared" si="5"/>
        <v>0</v>
      </c>
      <c r="AW44" s="394">
        <f t="shared" si="5"/>
        <v>0.5</v>
      </c>
      <c r="AX44" s="394">
        <f t="shared" si="5"/>
        <v>0.5</v>
      </c>
      <c r="AY44" s="394">
        <f t="shared" si="5"/>
        <v>0</v>
      </c>
      <c r="AZ44" s="394">
        <f t="shared" si="5"/>
        <v>0</v>
      </c>
      <c r="BA44" s="394">
        <f t="shared" si="5"/>
        <v>0.5</v>
      </c>
      <c r="BB44" s="394">
        <f t="shared" si="5"/>
        <v>0</v>
      </c>
      <c r="BC44" s="394">
        <f t="shared" si="5"/>
        <v>0</v>
      </c>
      <c r="BD44" s="394">
        <f t="shared" si="5"/>
        <v>0</v>
      </c>
      <c r="BE44" s="394">
        <f t="shared" si="5"/>
        <v>0.5</v>
      </c>
      <c r="BF44" s="394">
        <f t="shared" si="5"/>
        <v>0</v>
      </c>
      <c r="BG44" s="394">
        <f t="shared" si="5"/>
        <v>0</v>
      </c>
      <c r="BH44" s="394">
        <f t="shared" si="5"/>
        <v>0</v>
      </c>
      <c r="BI44" s="394">
        <f t="shared" si="5"/>
        <v>1</v>
      </c>
      <c r="BJ44" s="394">
        <f t="shared" si="5"/>
        <v>0</v>
      </c>
      <c r="BK44" s="244"/>
      <c r="BL44" s="254"/>
      <c r="BM44" s="246"/>
      <c r="BN44" s="168"/>
      <c r="BO44" s="168"/>
      <c r="BP44" s="111"/>
    </row>
    <row r="45" spans="1:68" ht="36" x14ac:dyDescent="0.25">
      <c r="A45" s="703"/>
      <c r="B45" s="571"/>
      <c r="C45" s="668"/>
      <c r="D45" s="681"/>
      <c r="E45" s="525"/>
      <c r="F45" s="525"/>
      <c r="G45" s="551"/>
      <c r="H45" s="525"/>
      <c r="I45" s="525"/>
      <c r="J45" s="248" t="s">
        <v>138</v>
      </c>
      <c r="K45" s="396" t="s">
        <v>77</v>
      </c>
      <c r="L45" s="394">
        <f t="shared" ref="L45:Z45" si="6">IF(L48=0,0,IF(L48&gt;5,1.5,1))</f>
        <v>0</v>
      </c>
      <c r="M45" s="394">
        <f t="shared" si="6"/>
        <v>0</v>
      </c>
      <c r="N45" s="394">
        <f t="shared" si="6"/>
        <v>0</v>
      </c>
      <c r="O45" s="394">
        <f t="shared" si="6"/>
        <v>1</v>
      </c>
      <c r="P45" s="394">
        <f t="shared" si="6"/>
        <v>1</v>
      </c>
      <c r="Q45" s="394">
        <f t="shared" si="6"/>
        <v>1.5</v>
      </c>
      <c r="R45" s="394">
        <f t="shared" si="6"/>
        <v>1.5</v>
      </c>
      <c r="S45" s="394">
        <f t="shared" si="6"/>
        <v>1</v>
      </c>
      <c r="T45" s="394">
        <f t="shared" si="6"/>
        <v>0</v>
      </c>
      <c r="U45" s="394">
        <f t="shared" si="6"/>
        <v>0</v>
      </c>
      <c r="V45" s="394">
        <f t="shared" si="6"/>
        <v>0</v>
      </c>
      <c r="W45" s="394">
        <f t="shared" si="6"/>
        <v>0</v>
      </c>
      <c r="X45" s="394">
        <f t="shared" si="6"/>
        <v>1</v>
      </c>
      <c r="Y45" s="394">
        <f t="shared" si="6"/>
        <v>1</v>
      </c>
      <c r="Z45" s="394">
        <f t="shared" si="6"/>
        <v>0</v>
      </c>
      <c r="AA45" s="394">
        <f>IF(AA48=0,0,IF(AA48&gt;5,1.5,1))</f>
        <v>1</v>
      </c>
      <c r="AB45" s="394">
        <f t="shared" ref="AB45:BJ45" si="7">IF(AB48=0,0,IF(AB48&gt;5,1.5,1))</f>
        <v>1</v>
      </c>
      <c r="AC45" s="394">
        <f t="shared" si="7"/>
        <v>1.5</v>
      </c>
      <c r="AD45" s="394">
        <f t="shared" si="7"/>
        <v>1.5</v>
      </c>
      <c r="AE45" s="394">
        <f t="shared" si="7"/>
        <v>1</v>
      </c>
      <c r="AF45" s="394">
        <f t="shared" si="7"/>
        <v>0</v>
      </c>
      <c r="AG45" s="394">
        <f t="shared" si="7"/>
        <v>0</v>
      </c>
      <c r="AH45" s="394">
        <f t="shared" si="7"/>
        <v>1.5</v>
      </c>
      <c r="AI45" s="394">
        <f t="shared" si="7"/>
        <v>0</v>
      </c>
      <c r="AJ45" s="394">
        <f t="shared" si="7"/>
        <v>1.5</v>
      </c>
      <c r="AK45" s="394">
        <f t="shared" si="7"/>
        <v>0</v>
      </c>
      <c r="AL45" s="394">
        <f t="shared" si="7"/>
        <v>1.5</v>
      </c>
      <c r="AM45" s="394">
        <f t="shared" si="7"/>
        <v>1.5</v>
      </c>
      <c r="AN45" s="394">
        <f t="shared" si="7"/>
        <v>1.5</v>
      </c>
      <c r="AO45" s="394">
        <f t="shared" si="7"/>
        <v>1</v>
      </c>
      <c r="AP45" s="394">
        <f t="shared" si="7"/>
        <v>0</v>
      </c>
      <c r="AQ45" s="394">
        <f t="shared" si="7"/>
        <v>1</v>
      </c>
      <c r="AR45" s="394">
        <f t="shared" si="7"/>
        <v>1</v>
      </c>
      <c r="AS45" s="394">
        <f t="shared" si="7"/>
        <v>0</v>
      </c>
      <c r="AT45" s="394">
        <f t="shared" si="7"/>
        <v>0</v>
      </c>
      <c r="AU45" s="394">
        <f t="shared" si="7"/>
        <v>1</v>
      </c>
      <c r="AV45" s="394">
        <f t="shared" si="7"/>
        <v>0</v>
      </c>
      <c r="AW45" s="394">
        <f t="shared" si="7"/>
        <v>1.5</v>
      </c>
      <c r="AX45" s="394">
        <f t="shared" si="7"/>
        <v>0</v>
      </c>
      <c r="AY45" s="394">
        <f t="shared" si="7"/>
        <v>0</v>
      </c>
      <c r="AZ45" s="394">
        <f t="shared" si="7"/>
        <v>0</v>
      </c>
      <c r="BA45" s="394">
        <f t="shared" si="7"/>
        <v>1</v>
      </c>
      <c r="BB45" s="394">
        <f t="shared" si="7"/>
        <v>1</v>
      </c>
      <c r="BC45" s="394">
        <f t="shared" si="7"/>
        <v>1</v>
      </c>
      <c r="BD45" s="394">
        <f t="shared" si="7"/>
        <v>0</v>
      </c>
      <c r="BE45" s="394">
        <f t="shared" si="7"/>
        <v>1</v>
      </c>
      <c r="BF45" s="394">
        <f t="shared" si="7"/>
        <v>0</v>
      </c>
      <c r="BG45" s="394">
        <f t="shared" si="7"/>
        <v>0</v>
      </c>
      <c r="BH45" s="394">
        <f t="shared" si="7"/>
        <v>1.5</v>
      </c>
      <c r="BI45" s="394">
        <f t="shared" si="7"/>
        <v>1.5</v>
      </c>
      <c r="BJ45" s="394">
        <f t="shared" si="7"/>
        <v>0</v>
      </c>
      <c r="BK45" s="244"/>
      <c r="BL45" s="159"/>
      <c r="BM45" s="253"/>
      <c r="BN45" s="168"/>
      <c r="BO45" s="168"/>
      <c r="BP45" s="111"/>
    </row>
    <row r="46" spans="1:68" ht="24" x14ac:dyDescent="0.25">
      <c r="A46" s="703"/>
      <c r="B46" s="571"/>
      <c r="C46" s="668"/>
      <c r="D46" s="681"/>
      <c r="E46" s="525"/>
      <c r="F46" s="525"/>
      <c r="G46" s="551"/>
      <c r="H46" s="525"/>
      <c r="I46" s="525"/>
      <c r="J46" s="248" t="s">
        <v>139</v>
      </c>
      <c r="K46" s="396" t="s">
        <v>77</v>
      </c>
      <c r="L46" s="393">
        <f t="shared" ref="L46:Z46" si="8">IF(L49&gt;4.95,2,0)</f>
        <v>2</v>
      </c>
      <c r="M46" s="393">
        <f t="shared" si="8"/>
        <v>0</v>
      </c>
      <c r="N46" s="393">
        <f t="shared" si="8"/>
        <v>2</v>
      </c>
      <c r="O46" s="393">
        <f t="shared" si="8"/>
        <v>2</v>
      </c>
      <c r="P46" s="393">
        <f t="shared" si="8"/>
        <v>0</v>
      </c>
      <c r="Q46" s="393">
        <f t="shared" si="8"/>
        <v>2</v>
      </c>
      <c r="R46" s="393">
        <f t="shared" si="8"/>
        <v>2</v>
      </c>
      <c r="S46" s="393">
        <f t="shared" si="8"/>
        <v>0</v>
      </c>
      <c r="T46" s="393">
        <f t="shared" si="8"/>
        <v>0</v>
      </c>
      <c r="U46" s="393">
        <f t="shared" si="8"/>
        <v>2</v>
      </c>
      <c r="V46" s="393">
        <f t="shared" si="8"/>
        <v>0</v>
      </c>
      <c r="W46" s="393">
        <f t="shared" si="8"/>
        <v>2</v>
      </c>
      <c r="X46" s="393">
        <f t="shared" si="8"/>
        <v>2</v>
      </c>
      <c r="Y46" s="393">
        <f t="shared" si="8"/>
        <v>0</v>
      </c>
      <c r="Z46" s="393">
        <f t="shared" si="8"/>
        <v>2</v>
      </c>
      <c r="AA46" s="393">
        <f>IF(AA49&gt;4.95,2,0)</f>
        <v>0</v>
      </c>
      <c r="AB46" s="393">
        <f t="shared" ref="AB46:BJ46" si="9">IF(AB49&gt;4.95,2,0)</f>
        <v>2</v>
      </c>
      <c r="AC46" s="393">
        <f t="shared" si="9"/>
        <v>2</v>
      </c>
      <c r="AD46" s="393">
        <f t="shared" si="9"/>
        <v>2</v>
      </c>
      <c r="AE46" s="393">
        <f t="shared" si="9"/>
        <v>2</v>
      </c>
      <c r="AF46" s="393">
        <f t="shared" si="9"/>
        <v>0</v>
      </c>
      <c r="AG46" s="393">
        <f t="shared" si="9"/>
        <v>0</v>
      </c>
      <c r="AH46" s="393">
        <f t="shared" si="9"/>
        <v>2</v>
      </c>
      <c r="AI46" s="393">
        <f t="shared" si="9"/>
        <v>2</v>
      </c>
      <c r="AJ46" s="393">
        <f t="shared" si="9"/>
        <v>2</v>
      </c>
      <c r="AK46" s="393">
        <f t="shared" si="9"/>
        <v>0</v>
      </c>
      <c r="AL46" s="393">
        <f t="shared" si="9"/>
        <v>2</v>
      </c>
      <c r="AM46" s="393">
        <f t="shared" si="9"/>
        <v>0</v>
      </c>
      <c r="AN46" s="393">
        <f t="shared" si="9"/>
        <v>2</v>
      </c>
      <c r="AO46" s="393">
        <f t="shared" si="9"/>
        <v>0</v>
      </c>
      <c r="AP46" s="393">
        <f t="shared" si="9"/>
        <v>0</v>
      </c>
      <c r="AQ46" s="393">
        <f t="shared" si="9"/>
        <v>0</v>
      </c>
      <c r="AR46" s="393">
        <f t="shared" si="9"/>
        <v>0</v>
      </c>
      <c r="AS46" s="393">
        <f t="shared" si="9"/>
        <v>0</v>
      </c>
      <c r="AT46" s="393">
        <f t="shared" si="9"/>
        <v>2</v>
      </c>
      <c r="AU46" s="393">
        <f t="shared" si="9"/>
        <v>0</v>
      </c>
      <c r="AV46" s="393">
        <f t="shared" si="9"/>
        <v>0</v>
      </c>
      <c r="AW46" s="393">
        <f t="shared" si="9"/>
        <v>2</v>
      </c>
      <c r="AX46" s="393">
        <f t="shared" si="9"/>
        <v>0</v>
      </c>
      <c r="AY46" s="393">
        <f t="shared" si="9"/>
        <v>0</v>
      </c>
      <c r="AZ46" s="393">
        <f t="shared" si="9"/>
        <v>0</v>
      </c>
      <c r="BA46" s="393">
        <f t="shared" si="9"/>
        <v>2</v>
      </c>
      <c r="BB46" s="393">
        <f t="shared" si="9"/>
        <v>0</v>
      </c>
      <c r="BC46" s="393">
        <f t="shared" si="9"/>
        <v>2</v>
      </c>
      <c r="BD46" s="393">
        <f t="shared" si="9"/>
        <v>0</v>
      </c>
      <c r="BE46" s="393">
        <f t="shared" si="9"/>
        <v>0</v>
      </c>
      <c r="BF46" s="393">
        <f t="shared" si="9"/>
        <v>2</v>
      </c>
      <c r="BG46" s="393">
        <f t="shared" si="9"/>
        <v>0</v>
      </c>
      <c r="BH46" s="393">
        <f t="shared" si="9"/>
        <v>2</v>
      </c>
      <c r="BI46" s="393">
        <f t="shared" si="9"/>
        <v>2</v>
      </c>
      <c r="BJ46" s="393">
        <f t="shared" si="9"/>
        <v>0</v>
      </c>
      <c r="BK46" s="244"/>
      <c r="BL46" s="159"/>
      <c r="BM46" s="253"/>
      <c r="BN46" s="168"/>
      <c r="BO46" s="168"/>
      <c r="BP46" s="111"/>
    </row>
    <row r="47" spans="1:68" x14ac:dyDescent="0.25">
      <c r="A47" s="703"/>
      <c r="B47" s="571"/>
      <c r="C47" s="230" t="s">
        <v>32</v>
      </c>
      <c r="D47" s="681"/>
      <c r="E47" s="525"/>
      <c r="F47" s="525"/>
      <c r="G47" s="551"/>
      <c r="H47" s="525"/>
      <c r="I47" s="525"/>
      <c r="J47" s="508"/>
      <c r="K47" s="243" t="s">
        <v>17</v>
      </c>
      <c r="L47" s="11">
        <v>0</v>
      </c>
      <c r="M47" s="11">
        <v>0</v>
      </c>
      <c r="N47" s="11">
        <v>2.0408163265306123</v>
      </c>
      <c r="O47" s="11">
        <v>2.2727272727272729</v>
      </c>
      <c r="P47" s="11">
        <v>0</v>
      </c>
      <c r="Q47" s="11">
        <v>0</v>
      </c>
      <c r="R47" s="11">
        <v>11.111111111111111</v>
      </c>
      <c r="S47" s="11">
        <v>1.8518518518518516</v>
      </c>
      <c r="T47" s="11">
        <v>0</v>
      </c>
      <c r="U47" s="11">
        <v>0</v>
      </c>
      <c r="V47" s="11">
        <v>0</v>
      </c>
      <c r="W47" s="11">
        <v>0</v>
      </c>
      <c r="X47" s="11">
        <v>2.7777777777777777</v>
      </c>
      <c r="Y47" s="11">
        <v>0</v>
      </c>
      <c r="Z47" s="11">
        <v>0</v>
      </c>
      <c r="AA47" s="11">
        <v>0</v>
      </c>
      <c r="AB47" s="11">
        <v>3.225806451612903</v>
      </c>
      <c r="AC47" s="11">
        <v>12.820512820512819</v>
      </c>
      <c r="AD47" s="11">
        <v>0</v>
      </c>
      <c r="AE47" s="11">
        <v>0</v>
      </c>
      <c r="AF47" s="11">
        <v>0</v>
      </c>
      <c r="AG47" s="11">
        <v>3.4482758620689653</v>
      </c>
      <c r="AH47" s="11">
        <v>3.0303030303030303</v>
      </c>
      <c r="AI47" s="11">
        <v>0</v>
      </c>
      <c r="AJ47" s="11">
        <v>10.416666666666668</v>
      </c>
      <c r="AK47" s="11">
        <v>4.5454545454545459</v>
      </c>
      <c r="AL47" s="11">
        <v>5.4545454545454541</v>
      </c>
      <c r="AM47" s="11">
        <v>3.3333333333333335</v>
      </c>
      <c r="AN47" s="11">
        <v>2.7027027027027026</v>
      </c>
      <c r="AO47" s="11">
        <v>1.6129032258064515</v>
      </c>
      <c r="AP47" s="11">
        <v>0</v>
      </c>
      <c r="AQ47" s="11">
        <v>2.5641025641025639</v>
      </c>
      <c r="AR47" s="11">
        <v>1.8181818181818181</v>
      </c>
      <c r="AS47" s="11">
        <v>5.8823529411764701</v>
      </c>
      <c r="AT47" s="11">
        <v>0</v>
      </c>
      <c r="AU47" s="11">
        <v>4.225352112676056</v>
      </c>
      <c r="AV47" s="11">
        <v>0</v>
      </c>
      <c r="AW47" s="11">
        <v>3.225806451612903</v>
      </c>
      <c r="AX47" s="11">
        <v>3.7037037037037033</v>
      </c>
      <c r="AY47" s="11">
        <v>0</v>
      </c>
      <c r="AZ47" s="11">
        <v>0</v>
      </c>
      <c r="BA47" s="11">
        <v>5.1282051282051277</v>
      </c>
      <c r="BB47" s="11">
        <v>0</v>
      </c>
      <c r="BC47" s="11">
        <v>0</v>
      </c>
      <c r="BD47" s="11">
        <v>0</v>
      </c>
      <c r="BE47" s="11">
        <v>2.3255813953488373</v>
      </c>
      <c r="BF47" s="11">
        <v>0</v>
      </c>
      <c r="BG47" s="11">
        <v>0</v>
      </c>
      <c r="BH47" s="11">
        <v>0</v>
      </c>
      <c r="BI47" s="11">
        <v>10.526315789473683</v>
      </c>
      <c r="BJ47" s="11">
        <v>0</v>
      </c>
      <c r="BK47" s="146"/>
      <c r="BL47" s="159"/>
      <c r="BM47" s="253"/>
      <c r="BN47" s="170">
        <v>7.9726651480637809</v>
      </c>
      <c r="BO47" s="170">
        <v>2</v>
      </c>
      <c r="BP47" s="102">
        <v>2.7</v>
      </c>
    </row>
    <row r="48" spans="1:68" x14ac:dyDescent="0.25">
      <c r="A48" s="703"/>
      <c r="B48" s="571"/>
      <c r="C48" s="230" t="s">
        <v>26</v>
      </c>
      <c r="D48" s="681"/>
      <c r="E48" s="525"/>
      <c r="F48" s="525"/>
      <c r="G48" s="551"/>
      <c r="H48" s="525"/>
      <c r="I48" s="525"/>
      <c r="J48" s="651"/>
      <c r="K48" s="243" t="s">
        <v>17</v>
      </c>
      <c r="L48" s="11">
        <v>0</v>
      </c>
      <c r="M48" s="11">
        <v>0</v>
      </c>
      <c r="N48" s="11">
        <v>0</v>
      </c>
      <c r="O48" s="11">
        <v>4.5454545454545459</v>
      </c>
      <c r="P48" s="11">
        <v>2.9411764705882351</v>
      </c>
      <c r="Q48" s="11">
        <v>6.0606060606060606</v>
      </c>
      <c r="R48" s="11">
        <v>40</v>
      </c>
      <c r="S48" s="11">
        <v>1.8518518518518516</v>
      </c>
      <c r="T48" s="11">
        <v>0</v>
      </c>
      <c r="U48" s="11">
        <v>0</v>
      </c>
      <c r="V48" s="11">
        <v>0</v>
      </c>
      <c r="W48" s="11">
        <v>0</v>
      </c>
      <c r="X48" s="11">
        <v>2.7777777777777777</v>
      </c>
      <c r="Y48" s="11">
        <v>3.0303030303030303</v>
      </c>
      <c r="Z48" s="11">
        <v>0</v>
      </c>
      <c r="AA48" s="11">
        <v>2.9411764705882351</v>
      </c>
      <c r="AB48" s="11">
        <v>1.6129032258064515</v>
      </c>
      <c r="AC48" s="11">
        <v>23.076923076923077</v>
      </c>
      <c r="AD48" s="11">
        <v>12.5</v>
      </c>
      <c r="AE48" s="11">
        <v>4.1666666666666661</v>
      </c>
      <c r="AF48" s="11">
        <v>0</v>
      </c>
      <c r="AG48" s="11">
        <v>0</v>
      </c>
      <c r="AH48" s="11">
        <v>9.0909090909090917</v>
      </c>
      <c r="AI48" s="11">
        <v>0</v>
      </c>
      <c r="AJ48" s="11">
        <v>6.25</v>
      </c>
      <c r="AK48" s="11">
        <v>0</v>
      </c>
      <c r="AL48" s="11">
        <v>16.363636363636363</v>
      </c>
      <c r="AM48" s="11">
        <v>18.333333333333332</v>
      </c>
      <c r="AN48" s="11">
        <v>10.810810810810811</v>
      </c>
      <c r="AO48" s="11">
        <v>4.838709677419355</v>
      </c>
      <c r="AP48" s="11">
        <v>0</v>
      </c>
      <c r="AQ48" s="11">
        <v>2.5641025641025639</v>
      </c>
      <c r="AR48" s="11">
        <v>1.8181818181818181</v>
      </c>
      <c r="AS48" s="11">
        <v>0</v>
      </c>
      <c r="AT48" s="11">
        <v>0</v>
      </c>
      <c r="AU48" s="11">
        <v>2.8169014084507045</v>
      </c>
      <c r="AV48" s="11">
        <v>0</v>
      </c>
      <c r="AW48" s="11">
        <v>12.903225806451612</v>
      </c>
      <c r="AX48" s="11">
        <v>0</v>
      </c>
      <c r="AY48" s="11">
        <v>0</v>
      </c>
      <c r="AZ48" s="11">
        <v>0</v>
      </c>
      <c r="BA48" s="11">
        <v>2.5641025641025639</v>
      </c>
      <c r="BB48" s="11">
        <v>4.7619047619047619</v>
      </c>
      <c r="BC48" s="11">
        <v>2.3809523809523809</v>
      </c>
      <c r="BD48" s="11">
        <v>0</v>
      </c>
      <c r="BE48" s="11">
        <v>2.3255813953488373</v>
      </c>
      <c r="BF48" s="11">
        <v>0</v>
      </c>
      <c r="BG48" s="11">
        <v>0</v>
      </c>
      <c r="BH48" s="11">
        <v>7.6923076923076925</v>
      </c>
      <c r="BI48" s="35">
        <v>28.947368421052634</v>
      </c>
      <c r="BJ48" s="11">
        <v>0</v>
      </c>
      <c r="BK48" s="146"/>
      <c r="BL48" s="159"/>
      <c r="BM48" s="253"/>
      <c r="BN48" s="170">
        <v>3.5535307517084282</v>
      </c>
      <c r="BO48" s="170">
        <v>4.2</v>
      </c>
      <c r="BP48" s="102">
        <v>5.8</v>
      </c>
    </row>
    <row r="49" spans="1:68" ht="16.5" thickBot="1" x14ac:dyDescent="0.3">
      <c r="A49" s="703"/>
      <c r="B49" s="571"/>
      <c r="C49" s="231" t="s">
        <v>27</v>
      </c>
      <c r="D49" s="682"/>
      <c r="E49" s="563"/>
      <c r="F49" s="563"/>
      <c r="G49" s="402"/>
      <c r="H49" s="563"/>
      <c r="I49" s="563"/>
      <c r="J49" s="412"/>
      <c r="K49" s="243" t="s">
        <v>17</v>
      </c>
      <c r="L49" s="6">
        <v>12.195121951219512</v>
      </c>
      <c r="M49" s="6">
        <v>0</v>
      </c>
      <c r="N49" s="6">
        <v>20.408163265306122</v>
      </c>
      <c r="O49" s="6">
        <v>9.0909090909090917</v>
      </c>
      <c r="P49" s="6">
        <v>0</v>
      </c>
      <c r="Q49" s="6">
        <v>12.121212121212121</v>
      </c>
      <c r="R49" s="6">
        <v>11.111111111111111</v>
      </c>
      <c r="S49" s="6">
        <v>1.8518518518518516</v>
      </c>
      <c r="T49" s="6">
        <v>0</v>
      </c>
      <c r="U49" s="6">
        <v>6.8965517241379306</v>
      </c>
      <c r="V49" s="6">
        <v>2.3255813953488373</v>
      </c>
      <c r="W49" s="6">
        <v>6.25</v>
      </c>
      <c r="X49" s="6">
        <v>5.5555555555555554</v>
      </c>
      <c r="Y49" s="6">
        <v>3.0303030303030303</v>
      </c>
      <c r="Z49" s="6">
        <v>10</v>
      </c>
      <c r="AA49" s="6">
        <v>0</v>
      </c>
      <c r="AB49" s="6">
        <v>8.064516129032258</v>
      </c>
      <c r="AC49" s="6">
        <v>14.102564102564102</v>
      </c>
      <c r="AD49" s="6">
        <v>27.083333333333332</v>
      </c>
      <c r="AE49" s="6">
        <v>16.666666666666664</v>
      </c>
      <c r="AF49" s="6">
        <v>0</v>
      </c>
      <c r="AG49" s="6">
        <v>0</v>
      </c>
      <c r="AH49" s="6">
        <v>15.151515151515152</v>
      </c>
      <c r="AI49" s="6">
        <v>11.111111111111111</v>
      </c>
      <c r="AJ49" s="6">
        <v>16.666666666666664</v>
      </c>
      <c r="AK49" s="6">
        <v>4.5454545454545459</v>
      </c>
      <c r="AL49" s="6">
        <v>10.909090909090908</v>
      </c>
      <c r="AM49" s="6">
        <v>3.3333333333333335</v>
      </c>
      <c r="AN49" s="6">
        <v>8.1081081081081088</v>
      </c>
      <c r="AO49" s="6">
        <v>1.6129032258064515</v>
      </c>
      <c r="AP49" s="6">
        <v>0</v>
      </c>
      <c r="AQ49" s="6">
        <v>0</v>
      </c>
      <c r="AR49" s="6">
        <v>0</v>
      </c>
      <c r="AS49" s="6">
        <v>0</v>
      </c>
      <c r="AT49" s="6">
        <v>8.3333333333333321</v>
      </c>
      <c r="AU49" s="6">
        <v>1.4084507042253522</v>
      </c>
      <c r="AV49" s="6">
        <v>0</v>
      </c>
      <c r="AW49" s="6">
        <v>9.67741935483871</v>
      </c>
      <c r="AX49" s="6">
        <v>0</v>
      </c>
      <c r="AY49" s="6">
        <v>0</v>
      </c>
      <c r="AZ49" s="6">
        <v>4.1666666666666661</v>
      </c>
      <c r="BA49" s="6">
        <v>12.820512820512819</v>
      </c>
      <c r="BB49" s="6">
        <v>0</v>
      </c>
      <c r="BC49" s="6">
        <v>7.1428571428571423</v>
      </c>
      <c r="BD49" s="6">
        <v>0</v>
      </c>
      <c r="BE49" s="6">
        <v>0</v>
      </c>
      <c r="BF49" s="6">
        <v>9.0909090909090917</v>
      </c>
      <c r="BG49" s="6">
        <v>0</v>
      </c>
      <c r="BH49" s="6">
        <v>5.1282051282051277</v>
      </c>
      <c r="BI49" s="6">
        <v>44.736842105263158</v>
      </c>
      <c r="BJ49" s="6">
        <v>0</v>
      </c>
      <c r="BK49" s="146"/>
      <c r="BL49" s="159"/>
      <c r="BM49" s="253"/>
      <c r="BN49" s="170">
        <v>6.9248291571753988</v>
      </c>
      <c r="BO49" s="170">
        <v>8.5</v>
      </c>
      <c r="BP49" s="102">
        <v>7.4</v>
      </c>
    </row>
    <row r="50" spans="1:68" ht="48" customHeight="1" x14ac:dyDescent="0.25">
      <c r="A50" s="703"/>
      <c r="B50" s="571"/>
      <c r="C50" s="685" t="s">
        <v>271</v>
      </c>
      <c r="D50" s="680" t="s">
        <v>87</v>
      </c>
      <c r="E50" s="553" t="s">
        <v>14</v>
      </c>
      <c r="F50" s="553" t="s">
        <v>161</v>
      </c>
      <c r="G50" s="524"/>
      <c r="H50" s="524"/>
      <c r="I50" s="524"/>
      <c r="J50" s="248" t="s">
        <v>137</v>
      </c>
      <c r="K50" s="394" t="s">
        <v>77</v>
      </c>
      <c r="L50" s="394">
        <f>IF(L53=0,0,IF(L53&lt;10,0.5,IF(L53&gt;15,1.5,1)))</f>
        <v>0</v>
      </c>
      <c r="M50" s="394">
        <f t="shared" ref="M50:BJ50" si="10">IF(M53=0,0,IF(M53&lt;10,0.5,IF(M53&gt;15,1.5,1)))</f>
        <v>0</v>
      </c>
      <c r="N50" s="394">
        <f t="shared" si="10"/>
        <v>1.5</v>
      </c>
      <c r="O50" s="394">
        <f t="shared" si="10"/>
        <v>0</v>
      </c>
      <c r="P50" s="394">
        <f t="shared" si="10"/>
        <v>0</v>
      </c>
      <c r="Q50" s="394">
        <f t="shared" si="10"/>
        <v>0.5</v>
      </c>
      <c r="R50" s="394">
        <f t="shared" si="10"/>
        <v>0.5</v>
      </c>
      <c r="S50" s="394">
        <f t="shared" si="10"/>
        <v>0.5</v>
      </c>
      <c r="T50" s="394">
        <f t="shared" si="10"/>
        <v>0.5</v>
      </c>
      <c r="U50" s="394">
        <f t="shared" si="10"/>
        <v>0</v>
      </c>
      <c r="V50" s="394">
        <f t="shared" si="10"/>
        <v>0.5</v>
      </c>
      <c r="W50" s="394">
        <f t="shared" si="10"/>
        <v>0</v>
      </c>
      <c r="X50" s="394">
        <f t="shared" si="10"/>
        <v>0</v>
      </c>
      <c r="Y50" s="394">
        <f t="shared" si="10"/>
        <v>1.5</v>
      </c>
      <c r="Z50" s="394">
        <f t="shared" si="10"/>
        <v>0</v>
      </c>
      <c r="AA50" s="394">
        <f t="shared" si="10"/>
        <v>0</v>
      </c>
      <c r="AB50" s="394">
        <f t="shared" si="10"/>
        <v>1</v>
      </c>
      <c r="AC50" s="394">
        <f t="shared" si="10"/>
        <v>0.5</v>
      </c>
      <c r="AD50" s="394">
        <f t="shared" si="10"/>
        <v>1</v>
      </c>
      <c r="AE50" s="394">
        <f t="shared" si="10"/>
        <v>0</v>
      </c>
      <c r="AF50" s="394">
        <f t="shared" si="10"/>
        <v>0</v>
      </c>
      <c r="AG50" s="394">
        <f t="shared" si="10"/>
        <v>0</v>
      </c>
      <c r="AH50" s="394">
        <f t="shared" si="10"/>
        <v>0</v>
      </c>
      <c r="AI50" s="394">
        <f t="shared" si="10"/>
        <v>0</v>
      </c>
      <c r="AJ50" s="394">
        <f t="shared" si="10"/>
        <v>0.5</v>
      </c>
      <c r="AK50" s="394">
        <f t="shared" si="10"/>
        <v>0.5</v>
      </c>
      <c r="AL50" s="394">
        <f t="shared" si="10"/>
        <v>0</v>
      </c>
      <c r="AM50" s="394">
        <f t="shared" si="10"/>
        <v>1.5</v>
      </c>
      <c r="AN50" s="394">
        <f t="shared" si="10"/>
        <v>0.5</v>
      </c>
      <c r="AO50" s="394">
        <f t="shared" si="10"/>
        <v>0</v>
      </c>
      <c r="AP50" s="394">
        <f t="shared" si="10"/>
        <v>0</v>
      </c>
      <c r="AQ50" s="394">
        <f t="shared" si="10"/>
        <v>0</v>
      </c>
      <c r="AR50" s="394">
        <f t="shared" si="10"/>
        <v>0</v>
      </c>
      <c r="AS50" s="394">
        <f t="shared" si="10"/>
        <v>0.5</v>
      </c>
      <c r="AT50" s="394">
        <f t="shared" si="10"/>
        <v>0</v>
      </c>
      <c r="AU50" s="394">
        <f t="shared" si="10"/>
        <v>0</v>
      </c>
      <c r="AV50" s="394">
        <f t="shared" si="10"/>
        <v>0</v>
      </c>
      <c r="AW50" s="394">
        <f t="shared" si="10"/>
        <v>0</v>
      </c>
      <c r="AX50" s="394">
        <f t="shared" si="10"/>
        <v>0</v>
      </c>
      <c r="AY50" s="394">
        <f t="shared" si="10"/>
        <v>0</v>
      </c>
      <c r="AZ50" s="394">
        <f t="shared" si="10"/>
        <v>0</v>
      </c>
      <c r="BA50" s="394">
        <f t="shared" si="10"/>
        <v>0.5</v>
      </c>
      <c r="BB50" s="394">
        <f t="shared" si="10"/>
        <v>0.5</v>
      </c>
      <c r="BC50" s="394">
        <f t="shared" si="10"/>
        <v>0</v>
      </c>
      <c r="BD50" s="394">
        <f t="shared" si="10"/>
        <v>0</v>
      </c>
      <c r="BE50" s="394">
        <f t="shared" si="10"/>
        <v>0</v>
      </c>
      <c r="BF50" s="394">
        <f t="shared" si="10"/>
        <v>1</v>
      </c>
      <c r="BG50" s="394">
        <f t="shared" si="10"/>
        <v>0</v>
      </c>
      <c r="BH50" s="394">
        <f t="shared" si="10"/>
        <v>0.5</v>
      </c>
      <c r="BI50" s="394">
        <f t="shared" si="10"/>
        <v>1.5</v>
      </c>
      <c r="BJ50" s="394">
        <f t="shared" si="10"/>
        <v>0</v>
      </c>
      <c r="BK50" s="244"/>
      <c r="BL50" s="159"/>
      <c r="BM50" s="253"/>
      <c r="BN50" s="168"/>
      <c r="BO50" s="168"/>
      <c r="BP50" s="111"/>
    </row>
    <row r="51" spans="1:68" ht="36" x14ac:dyDescent="0.25">
      <c r="A51" s="703"/>
      <c r="B51" s="571"/>
      <c r="C51" s="696"/>
      <c r="D51" s="681"/>
      <c r="E51" s="554"/>
      <c r="F51" s="554"/>
      <c r="G51" s="525"/>
      <c r="H51" s="525"/>
      <c r="I51" s="525"/>
      <c r="J51" s="248" t="s">
        <v>138</v>
      </c>
      <c r="K51" s="394" t="s">
        <v>77</v>
      </c>
      <c r="L51" s="394">
        <f>IF(L54=0,0,IF(L54&gt;5,1.5,1))</f>
        <v>0</v>
      </c>
      <c r="M51" s="394">
        <f t="shared" ref="M51:BJ51" si="11">IF(M54=0,0,IF(M54&gt;5,1.5,1))</f>
        <v>0</v>
      </c>
      <c r="N51" s="394">
        <f t="shared" si="11"/>
        <v>0</v>
      </c>
      <c r="O51" s="394">
        <f t="shared" si="11"/>
        <v>0</v>
      </c>
      <c r="P51" s="394">
        <f t="shared" si="11"/>
        <v>0</v>
      </c>
      <c r="Q51" s="394">
        <f t="shared" si="11"/>
        <v>0</v>
      </c>
      <c r="R51" s="394">
        <f t="shared" si="11"/>
        <v>1</v>
      </c>
      <c r="S51" s="394">
        <f t="shared" si="11"/>
        <v>0</v>
      </c>
      <c r="T51" s="394">
        <f t="shared" si="11"/>
        <v>0</v>
      </c>
      <c r="U51" s="394">
        <f t="shared" si="11"/>
        <v>0</v>
      </c>
      <c r="V51" s="394">
        <f t="shared" si="11"/>
        <v>0</v>
      </c>
      <c r="W51" s="394">
        <f t="shared" si="11"/>
        <v>0</v>
      </c>
      <c r="X51" s="394">
        <f t="shared" si="11"/>
        <v>0</v>
      </c>
      <c r="Y51" s="394">
        <f t="shared" si="11"/>
        <v>0</v>
      </c>
      <c r="Z51" s="394">
        <f t="shared" si="11"/>
        <v>1</v>
      </c>
      <c r="AA51" s="394">
        <f t="shared" si="11"/>
        <v>1</v>
      </c>
      <c r="AB51" s="394">
        <f t="shared" si="11"/>
        <v>0</v>
      </c>
      <c r="AC51" s="394">
        <f t="shared" si="11"/>
        <v>1</v>
      </c>
      <c r="AD51" s="394">
        <f t="shared" si="11"/>
        <v>0</v>
      </c>
      <c r="AE51" s="394">
        <f t="shared" si="11"/>
        <v>0</v>
      </c>
      <c r="AF51" s="394">
        <f t="shared" si="11"/>
        <v>0</v>
      </c>
      <c r="AG51" s="394">
        <f t="shared" si="11"/>
        <v>0</v>
      </c>
      <c r="AH51" s="394">
        <f t="shared" si="11"/>
        <v>0</v>
      </c>
      <c r="AI51" s="394">
        <f t="shared" si="11"/>
        <v>0</v>
      </c>
      <c r="AJ51" s="394">
        <f t="shared" si="11"/>
        <v>1</v>
      </c>
      <c r="AK51" s="394">
        <f t="shared" si="11"/>
        <v>0</v>
      </c>
      <c r="AL51" s="394">
        <f t="shared" si="11"/>
        <v>0</v>
      </c>
      <c r="AM51" s="394">
        <f t="shared" si="11"/>
        <v>1</v>
      </c>
      <c r="AN51" s="394">
        <f t="shared" si="11"/>
        <v>1.5</v>
      </c>
      <c r="AO51" s="394">
        <f t="shared" si="11"/>
        <v>0</v>
      </c>
      <c r="AP51" s="394">
        <f t="shared" si="11"/>
        <v>0</v>
      </c>
      <c r="AQ51" s="394">
        <f t="shared" si="11"/>
        <v>0</v>
      </c>
      <c r="AR51" s="394">
        <f t="shared" si="11"/>
        <v>0</v>
      </c>
      <c r="AS51" s="394">
        <f t="shared" si="11"/>
        <v>0</v>
      </c>
      <c r="AT51" s="394">
        <f t="shared" si="11"/>
        <v>0</v>
      </c>
      <c r="AU51" s="394">
        <f t="shared" si="11"/>
        <v>0</v>
      </c>
      <c r="AV51" s="394">
        <f t="shared" si="11"/>
        <v>0</v>
      </c>
      <c r="AW51" s="394">
        <f t="shared" si="11"/>
        <v>0</v>
      </c>
      <c r="AX51" s="394">
        <f t="shared" si="11"/>
        <v>0</v>
      </c>
      <c r="AY51" s="394">
        <f t="shared" si="11"/>
        <v>0</v>
      </c>
      <c r="AZ51" s="394">
        <f t="shared" si="11"/>
        <v>0</v>
      </c>
      <c r="BA51" s="394">
        <f t="shared" si="11"/>
        <v>1.5</v>
      </c>
      <c r="BB51" s="394">
        <f t="shared" si="11"/>
        <v>0</v>
      </c>
      <c r="BC51" s="394">
        <f t="shared" si="11"/>
        <v>1</v>
      </c>
      <c r="BD51" s="394">
        <f t="shared" si="11"/>
        <v>0</v>
      </c>
      <c r="BE51" s="394">
        <f t="shared" si="11"/>
        <v>0</v>
      </c>
      <c r="BF51" s="394">
        <f t="shared" si="11"/>
        <v>0</v>
      </c>
      <c r="BG51" s="394">
        <f t="shared" si="11"/>
        <v>0</v>
      </c>
      <c r="BH51" s="394">
        <f t="shared" si="11"/>
        <v>0</v>
      </c>
      <c r="BI51" s="394">
        <f t="shared" si="11"/>
        <v>0</v>
      </c>
      <c r="BJ51" s="394">
        <f t="shared" si="11"/>
        <v>0</v>
      </c>
      <c r="BK51" s="244"/>
      <c r="BL51" s="159"/>
      <c r="BM51" s="253"/>
      <c r="BN51" s="168"/>
      <c r="BO51" s="168"/>
      <c r="BP51" s="111"/>
    </row>
    <row r="52" spans="1:68" ht="24" x14ac:dyDescent="0.25">
      <c r="A52" s="703"/>
      <c r="B52" s="571"/>
      <c r="C52" s="697"/>
      <c r="D52" s="681"/>
      <c r="E52" s="554"/>
      <c r="F52" s="554"/>
      <c r="G52" s="525"/>
      <c r="H52" s="525"/>
      <c r="I52" s="525"/>
      <c r="J52" s="248" t="s">
        <v>139</v>
      </c>
      <c r="K52" s="394" t="s">
        <v>77</v>
      </c>
      <c r="L52" s="394">
        <f>IF(L55&gt;4.95,2,0)</f>
        <v>0</v>
      </c>
      <c r="M52" s="394">
        <f t="shared" ref="M52:BJ52" si="12">IF(M55&gt;4.95,2,0)</f>
        <v>0</v>
      </c>
      <c r="N52" s="394">
        <f t="shared" si="12"/>
        <v>0</v>
      </c>
      <c r="O52" s="394">
        <f t="shared" si="12"/>
        <v>0</v>
      </c>
      <c r="P52" s="394">
        <f t="shared" si="12"/>
        <v>0</v>
      </c>
      <c r="Q52" s="394">
        <f t="shared" si="12"/>
        <v>0</v>
      </c>
      <c r="R52" s="394">
        <f t="shared" si="12"/>
        <v>0</v>
      </c>
      <c r="S52" s="394">
        <f t="shared" si="12"/>
        <v>0</v>
      </c>
      <c r="T52" s="394">
        <f t="shared" si="12"/>
        <v>0</v>
      </c>
      <c r="U52" s="394">
        <f t="shared" si="12"/>
        <v>0</v>
      </c>
      <c r="V52" s="394">
        <f t="shared" si="12"/>
        <v>0</v>
      </c>
      <c r="W52" s="394">
        <f t="shared" si="12"/>
        <v>0</v>
      </c>
      <c r="X52" s="394">
        <f t="shared" si="12"/>
        <v>0</v>
      </c>
      <c r="Y52" s="394">
        <f t="shared" si="12"/>
        <v>0</v>
      </c>
      <c r="Z52" s="394">
        <f t="shared" si="12"/>
        <v>0</v>
      </c>
      <c r="AA52" s="394">
        <f t="shared" si="12"/>
        <v>0</v>
      </c>
      <c r="AB52" s="394">
        <f t="shared" si="12"/>
        <v>0</v>
      </c>
      <c r="AC52" s="394">
        <f t="shared" si="12"/>
        <v>2</v>
      </c>
      <c r="AD52" s="394">
        <f t="shared" si="12"/>
        <v>0</v>
      </c>
      <c r="AE52" s="394">
        <f t="shared" si="12"/>
        <v>0</v>
      </c>
      <c r="AF52" s="394">
        <f t="shared" si="12"/>
        <v>0</v>
      </c>
      <c r="AG52" s="394">
        <f t="shared" si="12"/>
        <v>2</v>
      </c>
      <c r="AH52" s="394">
        <f t="shared" si="12"/>
        <v>0</v>
      </c>
      <c r="AI52" s="394">
        <f t="shared" si="12"/>
        <v>0</v>
      </c>
      <c r="AJ52" s="394">
        <f t="shared" si="12"/>
        <v>0</v>
      </c>
      <c r="AK52" s="394">
        <f t="shared" si="12"/>
        <v>0</v>
      </c>
      <c r="AL52" s="394">
        <f t="shared" si="12"/>
        <v>2</v>
      </c>
      <c r="AM52" s="394">
        <f t="shared" si="12"/>
        <v>0</v>
      </c>
      <c r="AN52" s="394">
        <f t="shared" si="12"/>
        <v>0</v>
      </c>
      <c r="AO52" s="394">
        <f t="shared" si="12"/>
        <v>2</v>
      </c>
      <c r="AP52" s="394">
        <f t="shared" si="12"/>
        <v>0</v>
      </c>
      <c r="AQ52" s="394">
        <f t="shared" si="12"/>
        <v>0</v>
      </c>
      <c r="AR52" s="394">
        <f t="shared" si="12"/>
        <v>0</v>
      </c>
      <c r="AS52" s="394">
        <f t="shared" si="12"/>
        <v>0</v>
      </c>
      <c r="AT52" s="394">
        <f t="shared" si="12"/>
        <v>0</v>
      </c>
      <c r="AU52" s="394">
        <f t="shared" si="12"/>
        <v>0</v>
      </c>
      <c r="AV52" s="394">
        <f t="shared" si="12"/>
        <v>0</v>
      </c>
      <c r="AW52" s="394">
        <f t="shared" si="12"/>
        <v>0</v>
      </c>
      <c r="AX52" s="394">
        <f t="shared" si="12"/>
        <v>0</v>
      </c>
      <c r="AY52" s="394">
        <f t="shared" si="12"/>
        <v>0</v>
      </c>
      <c r="AZ52" s="394">
        <f t="shared" si="12"/>
        <v>0</v>
      </c>
      <c r="BA52" s="394">
        <f t="shared" si="12"/>
        <v>0</v>
      </c>
      <c r="BB52" s="394">
        <f t="shared" si="12"/>
        <v>0</v>
      </c>
      <c r="BC52" s="394">
        <f t="shared" si="12"/>
        <v>0</v>
      </c>
      <c r="BD52" s="394">
        <f t="shared" si="12"/>
        <v>0</v>
      </c>
      <c r="BE52" s="394">
        <f t="shared" si="12"/>
        <v>0</v>
      </c>
      <c r="BF52" s="394">
        <f t="shared" si="12"/>
        <v>0</v>
      </c>
      <c r="BG52" s="394">
        <f t="shared" si="12"/>
        <v>0</v>
      </c>
      <c r="BH52" s="394">
        <f t="shared" si="12"/>
        <v>0</v>
      </c>
      <c r="BI52" s="394">
        <f t="shared" si="12"/>
        <v>2</v>
      </c>
      <c r="BJ52" s="394">
        <f t="shared" si="12"/>
        <v>0</v>
      </c>
      <c r="BK52" s="244"/>
      <c r="BL52" s="159"/>
      <c r="BM52" s="253"/>
      <c r="BN52" s="168"/>
      <c r="BO52" s="168"/>
      <c r="BP52" s="111"/>
    </row>
    <row r="53" spans="1:68" x14ac:dyDescent="0.25">
      <c r="A53" s="703"/>
      <c r="B53" s="571"/>
      <c r="C53" s="230" t="s">
        <v>88</v>
      </c>
      <c r="D53" s="694"/>
      <c r="E53" s="554"/>
      <c r="F53" s="554"/>
      <c r="G53" s="525"/>
      <c r="H53" s="525"/>
      <c r="I53" s="525"/>
      <c r="J53" s="508"/>
      <c r="K53" s="253" t="s">
        <v>17</v>
      </c>
      <c r="L53" s="6">
        <v>0</v>
      </c>
      <c r="M53" s="6">
        <v>0</v>
      </c>
      <c r="N53" s="6">
        <v>18.367346938775512</v>
      </c>
      <c r="O53" s="6">
        <v>0</v>
      </c>
      <c r="P53" s="6">
        <v>0</v>
      </c>
      <c r="Q53" s="6">
        <v>3.0303030303030303</v>
      </c>
      <c r="R53" s="6">
        <v>2.2222222222222223</v>
      </c>
      <c r="S53" s="6">
        <v>1.8518518518518516</v>
      </c>
      <c r="T53" s="6">
        <v>5.8823529411764701</v>
      </c>
      <c r="U53" s="6">
        <v>0</v>
      </c>
      <c r="V53" s="6">
        <v>2.3255813953488373</v>
      </c>
      <c r="W53" s="6">
        <v>0</v>
      </c>
      <c r="X53" s="6">
        <v>0</v>
      </c>
      <c r="Y53" s="6">
        <v>27.27272727272727</v>
      </c>
      <c r="Z53" s="6">
        <v>0</v>
      </c>
      <c r="AA53" s="6">
        <v>0</v>
      </c>
      <c r="AB53" s="6">
        <v>12.903225806451612</v>
      </c>
      <c r="AC53" s="6">
        <v>1.2820512820512819</v>
      </c>
      <c r="AD53" s="6">
        <v>14.583333333333334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6.25</v>
      </c>
      <c r="AK53" s="6">
        <v>4.5454545454545459</v>
      </c>
      <c r="AL53" s="6">
        <v>0</v>
      </c>
      <c r="AM53" s="6">
        <v>16.666666666666664</v>
      </c>
      <c r="AN53" s="6">
        <v>2.7027027027027026</v>
      </c>
      <c r="AO53" s="6">
        <v>0</v>
      </c>
      <c r="AP53" s="6">
        <v>0</v>
      </c>
      <c r="AQ53" s="6">
        <v>0</v>
      </c>
      <c r="AR53" s="6">
        <v>0</v>
      </c>
      <c r="AS53" s="6">
        <v>5.8823529411764701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5.1282051282051277</v>
      </c>
      <c r="BB53" s="6">
        <v>4.7619047619047619</v>
      </c>
      <c r="BC53" s="6">
        <v>0</v>
      </c>
      <c r="BD53" s="6">
        <v>0</v>
      </c>
      <c r="BE53" s="6">
        <v>0</v>
      </c>
      <c r="BF53" s="6">
        <v>13.636363636363635</v>
      </c>
      <c r="BG53" s="6">
        <v>0</v>
      </c>
      <c r="BH53" s="6">
        <v>2.5641025641025639</v>
      </c>
      <c r="BI53" s="6">
        <v>23.684210526315788</v>
      </c>
      <c r="BJ53" s="6">
        <v>0</v>
      </c>
      <c r="BK53" s="146"/>
      <c r="BL53" s="159"/>
      <c r="BM53" s="253"/>
      <c r="BN53" s="170">
        <v>3.0523917995444192</v>
      </c>
      <c r="BO53" s="170">
        <v>2</v>
      </c>
      <c r="BP53" s="102">
        <v>3.9</v>
      </c>
    </row>
    <row r="54" spans="1:68" x14ac:dyDescent="0.25">
      <c r="A54" s="703"/>
      <c r="B54" s="571"/>
      <c r="C54" s="230" t="s">
        <v>26</v>
      </c>
      <c r="D54" s="694"/>
      <c r="E54" s="554"/>
      <c r="F54" s="554"/>
      <c r="G54" s="525"/>
      <c r="H54" s="525"/>
      <c r="I54" s="525"/>
      <c r="J54" s="651"/>
      <c r="K54" s="253" t="s">
        <v>17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2.2222222222222223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2.5</v>
      </c>
      <c r="AA54" s="6">
        <v>2.9411764705882351</v>
      </c>
      <c r="AB54" s="6">
        <v>0</v>
      </c>
      <c r="AC54" s="6">
        <v>2.5641025641025639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2.083333333333333</v>
      </c>
      <c r="AK54" s="6">
        <v>0</v>
      </c>
      <c r="AL54" s="6">
        <v>0</v>
      </c>
      <c r="AM54" s="6">
        <v>1.6666666666666667</v>
      </c>
      <c r="AN54" s="6">
        <v>5.4054054054054053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15.384615384615385</v>
      </c>
      <c r="BB54" s="6">
        <v>0</v>
      </c>
      <c r="BC54" s="6">
        <v>4.7619047619047619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146"/>
      <c r="BL54" s="159"/>
      <c r="BM54" s="253"/>
      <c r="BN54" s="170">
        <v>2.5056947608200457</v>
      </c>
      <c r="BO54" s="170">
        <v>1.2</v>
      </c>
      <c r="BP54" s="102">
        <v>0.9</v>
      </c>
    </row>
    <row r="55" spans="1:68" ht="16.5" thickBot="1" x14ac:dyDescent="0.3">
      <c r="A55" s="703"/>
      <c r="B55" s="571"/>
      <c r="C55" s="231" t="s">
        <v>27</v>
      </c>
      <c r="D55" s="695"/>
      <c r="E55" s="555"/>
      <c r="F55" s="555"/>
      <c r="G55" s="563"/>
      <c r="H55" s="563"/>
      <c r="I55" s="563"/>
      <c r="J55" s="412"/>
      <c r="K55" s="253" t="s">
        <v>17</v>
      </c>
      <c r="L55" s="6">
        <v>0</v>
      </c>
      <c r="M55" s="6">
        <v>0</v>
      </c>
      <c r="N55" s="6">
        <v>2.0408163265306123</v>
      </c>
      <c r="O55" s="6">
        <v>0</v>
      </c>
      <c r="P55" s="6">
        <v>0</v>
      </c>
      <c r="Q55" s="6">
        <v>0</v>
      </c>
      <c r="R55" s="6">
        <v>4.4444444444444446</v>
      </c>
      <c r="S55" s="6">
        <v>0</v>
      </c>
      <c r="T55" s="6">
        <v>0</v>
      </c>
      <c r="U55" s="6">
        <v>3.4482758620689653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1.6129032258064515</v>
      </c>
      <c r="AC55" s="6">
        <v>21.794871794871796</v>
      </c>
      <c r="AD55" s="6">
        <v>0</v>
      </c>
      <c r="AE55" s="6">
        <v>0</v>
      </c>
      <c r="AF55" s="6">
        <v>0</v>
      </c>
      <c r="AG55" s="6">
        <v>6.8965517241379306</v>
      </c>
      <c r="AH55" s="6">
        <v>3.0303030303030303</v>
      </c>
      <c r="AI55" s="6">
        <v>3.7037037037037033</v>
      </c>
      <c r="AJ55" s="6">
        <v>0</v>
      </c>
      <c r="AK55" s="6">
        <v>0</v>
      </c>
      <c r="AL55" s="6">
        <v>10.909090909090908</v>
      </c>
      <c r="AM55" s="6">
        <v>1.6666666666666667</v>
      </c>
      <c r="AN55" s="6">
        <v>2.7027027027027026</v>
      </c>
      <c r="AO55" s="6">
        <v>9.67741935483871</v>
      </c>
      <c r="AP55" s="6">
        <v>0</v>
      </c>
      <c r="AQ55" s="6">
        <v>0</v>
      </c>
      <c r="AR55" s="6">
        <v>1.8181818181818181</v>
      </c>
      <c r="AS55" s="6">
        <v>0</v>
      </c>
      <c r="AT55" s="6">
        <v>2.7777777777777777</v>
      </c>
      <c r="AU55" s="6">
        <v>2.8169014084507045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4.7619047619047619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26.315789473684209</v>
      </c>
      <c r="BJ55" s="6">
        <v>0</v>
      </c>
      <c r="BK55" s="146"/>
      <c r="BL55" s="159"/>
      <c r="BM55" s="253"/>
      <c r="BN55" s="170">
        <v>2.0956719817767655</v>
      </c>
      <c r="BO55" s="170">
        <v>4.3</v>
      </c>
      <c r="BP55" s="102">
        <v>2.9</v>
      </c>
    </row>
    <row r="56" spans="1:68" ht="15.75" customHeight="1" x14ac:dyDescent="0.25">
      <c r="A56" s="703"/>
      <c r="B56" s="571"/>
      <c r="C56" s="685" t="s">
        <v>247</v>
      </c>
      <c r="D56" s="680" t="s">
        <v>92</v>
      </c>
      <c r="E56" s="669" t="s">
        <v>14</v>
      </c>
      <c r="F56" s="669" t="s">
        <v>161</v>
      </c>
      <c r="G56" s="591"/>
      <c r="H56" s="672" t="s">
        <v>15</v>
      </c>
      <c r="I56" s="672" t="s">
        <v>15</v>
      </c>
      <c r="J56" s="652" t="s">
        <v>185</v>
      </c>
      <c r="K56" s="394" t="s">
        <v>77</v>
      </c>
      <c r="L56" s="394">
        <f>IF(L57=0,0,IF(L57&lt;10,1,2))</f>
        <v>0</v>
      </c>
      <c r="M56" s="394">
        <f t="shared" ref="M56:BJ56" si="13">IF(M57=0,0,IF(M57&lt;10,1,2))</f>
        <v>1</v>
      </c>
      <c r="N56" s="394">
        <f t="shared" si="13"/>
        <v>1</v>
      </c>
      <c r="O56" s="394">
        <f t="shared" si="13"/>
        <v>1</v>
      </c>
      <c r="P56" s="394">
        <f t="shared" si="13"/>
        <v>1</v>
      </c>
      <c r="Q56" s="394">
        <f t="shared" si="13"/>
        <v>2</v>
      </c>
      <c r="R56" s="394">
        <f t="shared" si="13"/>
        <v>1</v>
      </c>
      <c r="S56" s="394">
        <f t="shared" si="13"/>
        <v>0</v>
      </c>
      <c r="T56" s="394">
        <f t="shared" si="13"/>
        <v>0</v>
      </c>
      <c r="U56" s="394">
        <f t="shared" si="13"/>
        <v>1</v>
      </c>
      <c r="V56" s="394">
        <f t="shared" si="13"/>
        <v>0</v>
      </c>
      <c r="W56" s="394">
        <f t="shared" si="13"/>
        <v>0</v>
      </c>
      <c r="X56" s="394">
        <f t="shared" si="13"/>
        <v>1</v>
      </c>
      <c r="Y56" s="394">
        <f t="shared" si="13"/>
        <v>1</v>
      </c>
      <c r="Z56" s="394">
        <f t="shared" si="13"/>
        <v>1</v>
      </c>
      <c r="AA56" s="394">
        <f t="shared" si="13"/>
        <v>0</v>
      </c>
      <c r="AB56" s="394">
        <f t="shared" si="13"/>
        <v>2</v>
      </c>
      <c r="AC56" s="394">
        <f t="shared" si="13"/>
        <v>1</v>
      </c>
      <c r="AD56" s="394">
        <f t="shared" si="13"/>
        <v>1</v>
      </c>
      <c r="AE56" s="394">
        <f t="shared" si="13"/>
        <v>0</v>
      </c>
      <c r="AF56" s="394">
        <f t="shared" si="13"/>
        <v>0</v>
      </c>
      <c r="AG56" s="394">
        <f t="shared" si="13"/>
        <v>0</v>
      </c>
      <c r="AH56" s="394">
        <f t="shared" si="13"/>
        <v>0</v>
      </c>
      <c r="AI56" s="394">
        <f t="shared" si="13"/>
        <v>2</v>
      </c>
      <c r="AJ56" s="394">
        <f t="shared" si="13"/>
        <v>1</v>
      </c>
      <c r="AK56" s="394">
        <f t="shared" si="13"/>
        <v>0</v>
      </c>
      <c r="AL56" s="394">
        <f t="shared" si="13"/>
        <v>0</v>
      </c>
      <c r="AM56" s="394">
        <f t="shared" si="13"/>
        <v>1</v>
      </c>
      <c r="AN56" s="394">
        <f t="shared" si="13"/>
        <v>1</v>
      </c>
      <c r="AO56" s="394">
        <f t="shared" si="13"/>
        <v>1</v>
      </c>
      <c r="AP56" s="394">
        <f t="shared" si="13"/>
        <v>0</v>
      </c>
      <c r="AQ56" s="394">
        <f t="shared" si="13"/>
        <v>1</v>
      </c>
      <c r="AR56" s="394">
        <f t="shared" si="13"/>
        <v>1</v>
      </c>
      <c r="AS56" s="394">
        <f t="shared" si="13"/>
        <v>0</v>
      </c>
      <c r="AT56" s="394">
        <f t="shared" si="13"/>
        <v>0</v>
      </c>
      <c r="AU56" s="394">
        <f t="shared" si="13"/>
        <v>0</v>
      </c>
      <c r="AV56" s="394">
        <f t="shared" si="13"/>
        <v>0</v>
      </c>
      <c r="AW56" s="394">
        <f t="shared" si="13"/>
        <v>1</v>
      </c>
      <c r="AX56" s="394">
        <f t="shared" si="13"/>
        <v>0</v>
      </c>
      <c r="AY56" s="394">
        <f t="shared" si="13"/>
        <v>0</v>
      </c>
      <c r="AZ56" s="394">
        <f t="shared" si="13"/>
        <v>0</v>
      </c>
      <c r="BA56" s="394">
        <f t="shared" si="13"/>
        <v>1</v>
      </c>
      <c r="BB56" s="394">
        <f t="shared" si="13"/>
        <v>0</v>
      </c>
      <c r="BC56" s="394">
        <f t="shared" si="13"/>
        <v>1</v>
      </c>
      <c r="BD56" s="394">
        <f t="shared" si="13"/>
        <v>0</v>
      </c>
      <c r="BE56" s="394">
        <f t="shared" si="13"/>
        <v>0</v>
      </c>
      <c r="BF56" s="394">
        <f t="shared" si="13"/>
        <v>0</v>
      </c>
      <c r="BG56" s="394">
        <f t="shared" si="13"/>
        <v>2</v>
      </c>
      <c r="BH56" s="394">
        <f t="shared" si="13"/>
        <v>1</v>
      </c>
      <c r="BI56" s="394">
        <f t="shared" si="13"/>
        <v>2</v>
      </c>
      <c r="BJ56" s="394">
        <f t="shared" si="13"/>
        <v>0</v>
      </c>
      <c r="BK56" s="244"/>
      <c r="BL56" s="159"/>
      <c r="BM56" s="253"/>
      <c r="BN56" s="168"/>
      <c r="BO56" s="168"/>
      <c r="BP56" s="111"/>
    </row>
    <row r="57" spans="1:68" ht="30.75" customHeight="1" thickBot="1" x14ac:dyDescent="0.3">
      <c r="A57" s="703"/>
      <c r="B57" s="571"/>
      <c r="C57" s="705"/>
      <c r="D57" s="706"/>
      <c r="E57" s="673"/>
      <c r="F57" s="670"/>
      <c r="G57" s="671"/>
      <c r="H57" s="673"/>
      <c r="I57" s="673"/>
      <c r="J57" s="653"/>
      <c r="K57" s="140" t="s">
        <v>17</v>
      </c>
      <c r="L57" s="160">
        <v>0</v>
      </c>
      <c r="M57" s="160">
        <v>2.7027027027027026</v>
      </c>
      <c r="N57" s="160">
        <v>2.0408163265306123</v>
      </c>
      <c r="O57" s="160">
        <v>4.5454545454545459</v>
      </c>
      <c r="P57" s="160">
        <v>2.9411764705882351</v>
      </c>
      <c r="Q57" s="160">
        <v>24.242424242424242</v>
      </c>
      <c r="R57" s="160">
        <v>4.4444444444444446</v>
      </c>
      <c r="S57" s="160">
        <v>0</v>
      </c>
      <c r="T57" s="160">
        <v>0</v>
      </c>
      <c r="U57" s="160">
        <v>3.4482758620689653</v>
      </c>
      <c r="V57" s="160">
        <v>0</v>
      </c>
      <c r="W57" s="160">
        <v>0</v>
      </c>
      <c r="X57" s="160">
        <v>8.3333333333333321</v>
      </c>
      <c r="Y57" s="160">
        <v>3.0303030303030303</v>
      </c>
      <c r="Z57" s="160">
        <v>2.5</v>
      </c>
      <c r="AA57" s="160">
        <v>0</v>
      </c>
      <c r="AB57" s="160">
        <v>12.903225806451612</v>
      </c>
      <c r="AC57" s="160">
        <v>5.1282051282051277</v>
      </c>
      <c r="AD57" s="160">
        <v>4.1666666666666661</v>
      </c>
      <c r="AE57" s="160">
        <v>0</v>
      </c>
      <c r="AF57" s="160">
        <v>0</v>
      </c>
      <c r="AG57" s="160">
        <v>0</v>
      </c>
      <c r="AH57" s="160">
        <v>0</v>
      </c>
      <c r="AI57" s="160">
        <v>11.111111111111111</v>
      </c>
      <c r="AJ57" s="160">
        <v>8.3333333333333321</v>
      </c>
      <c r="AK57" s="160">
        <v>0</v>
      </c>
      <c r="AL57" s="160">
        <v>0</v>
      </c>
      <c r="AM57" s="160">
        <v>1.6666666666666667</v>
      </c>
      <c r="AN57" s="160">
        <v>2.7027027027027026</v>
      </c>
      <c r="AO57" s="160">
        <v>1.6129032258064515</v>
      </c>
      <c r="AP57" s="160">
        <v>0</v>
      </c>
      <c r="AQ57" s="160">
        <v>5.1282051282051277</v>
      </c>
      <c r="AR57" s="160">
        <v>3.6363636363636362</v>
      </c>
      <c r="AS57" s="160">
        <v>0</v>
      </c>
      <c r="AT57" s="160">
        <v>0</v>
      </c>
      <c r="AU57" s="160">
        <v>0</v>
      </c>
      <c r="AV57" s="160">
        <v>0</v>
      </c>
      <c r="AW57" s="160">
        <v>3.225806451612903</v>
      </c>
      <c r="AX57" s="160">
        <v>0</v>
      </c>
      <c r="AY57" s="160">
        <v>0</v>
      </c>
      <c r="AZ57" s="160">
        <v>0</v>
      </c>
      <c r="BA57" s="160">
        <v>7.6923076923076925</v>
      </c>
      <c r="BB57" s="160">
        <v>0</v>
      </c>
      <c r="BC57" s="160">
        <v>4.7619047619047619</v>
      </c>
      <c r="BD57" s="160">
        <v>0</v>
      </c>
      <c r="BE57" s="160">
        <v>0</v>
      </c>
      <c r="BF57" s="160">
        <v>0</v>
      </c>
      <c r="BG57" s="160">
        <v>11.76470588235294</v>
      </c>
      <c r="BH57" s="160">
        <v>2.5641025641025639</v>
      </c>
      <c r="BI57" s="160">
        <v>10.526315789473683</v>
      </c>
      <c r="BJ57" s="160">
        <v>0</v>
      </c>
      <c r="BK57" s="355">
        <v>3.3298647242455779</v>
      </c>
      <c r="BL57" s="161"/>
      <c r="BM57" s="161"/>
      <c r="BN57" s="221">
        <v>5</v>
      </c>
      <c r="BO57" s="221">
        <v>4.0999999999999996</v>
      </c>
      <c r="BP57" s="113">
        <v>3.3</v>
      </c>
    </row>
    <row r="58" spans="1:68" ht="15.75" customHeight="1" x14ac:dyDescent="0.25">
      <c r="A58" s="703"/>
      <c r="B58" s="688" t="s">
        <v>250</v>
      </c>
      <c r="C58" s="685" t="s">
        <v>146</v>
      </c>
      <c r="D58" s="680" t="s">
        <v>89</v>
      </c>
      <c r="E58" s="524" t="s">
        <v>65</v>
      </c>
      <c r="F58" s="524" t="s">
        <v>161</v>
      </c>
      <c r="G58" s="524"/>
      <c r="H58" s="524" t="s">
        <v>15</v>
      </c>
      <c r="I58" s="524" t="s">
        <v>15</v>
      </c>
      <c r="J58" s="650" t="s">
        <v>90</v>
      </c>
      <c r="K58" s="394" t="s">
        <v>77</v>
      </c>
      <c r="L58" s="394">
        <f>L61</f>
        <v>0</v>
      </c>
      <c r="M58" s="394">
        <f t="shared" ref="M58:BJ58" si="14">M61</f>
        <v>0</v>
      </c>
      <c r="N58" s="394">
        <f t="shared" si="14"/>
        <v>1</v>
      </c>
      <c r="O58" s="394">
        <f t="shared" si="14"/>
        <v>1</v>
      </c>
      <c r="P58" s="394">
        <f t="shared" si="14"/>
        <v>1</v>
      </c>
      <c r="Q58" s="394">
        <f t="shared" si="14"/>
        <v>1</v>
      </c>
      <c r="R58" s="394">
        <f t="shared" si="14"/>
        <v>1</v>
      </c>
      <c r="S58" s="394">
        <f t="shared" si="14"/>
        <v>0</v>
      </c>
      <c r="T58" s="394">
        <f t="shared" si="14"/>
        <v>0</v>
      </c>
      <c r="U58" s="394">
        <f t="shared" si="14"/>
        <v>1</v>
      </c>
      <c r="V58" s="394">
        <f t="shared" si="14"/>
        <v>0</v>
      </c>
      <c r="W58" s="394">
        <f t="shared" si="14"/>
        <v>0</v>
      </c>
      <c r="X58" s="394">
        <f t="shared" si="14"/>
        <v>1</v>
      </c>
      <c r="Y58" s="394">
        <f t="shared" si="14"/>
        <v>1</v>
      </c>
      <c r="Z58" s="394">
        <f t="shared" si="14"/>
        <v>1</v>
      </c>
      <c r="AA58" s="394">
        <f t="shared" si="14"/>
        <v>0</v>
      </c>
      <c r="AB58" s="394">
        <f t="shared" si="14"/>
        <v>1</v>
      </c>
      <c r="AC58" s="394">
        <f t="shared" si="14"/>
        <v>1</v>
      </c>
      <c r="AD58" s="394">
        <f t="shared" si="14"/>
        <v>1</v>
      </c>
      <c r="AE58" s="394">
        <f t="shared" si="14"/>
        <v>0</v>
      </c>
      <c r="AF58" s="394">
        <f t="shared" si="14"/>
        <v>1</v>
      </c>
      <c r="AG58" s="394">
        <f t="shared" si="14"/>
        <v>0</v>
      </c>
      <c r="AH58" s="394">
        <f t="shared" si="14"/>
        <v>0</v>
      </c>
      <c r="AI58" s="394">
        <f t="shared" si="14"/>
        <v>0</v>
      </c>
      <c r="AJ58" s="394">
        <f t="shared" si="14"/>
        <v>1</v>
      </c>
      <c r="AK58" s="394">
        <f t="shared" si="14"/>
        <v>0</v>
      </c>
      <c r="AL58" s="394">
        <f t="shared" si="14"/>
        <v>1</v>
      </c>
      <c r="AM58" s="394">
        <f t="shared" si="14"/>
        <v>1</v>
      </c>
      <c r="AN58" s="394">
        <f t="shared" si="14"/>
        <v>1</v>
      </c>
      <c r="AO58" s="394">
        <f t="shared" si="14"/>
        <v>0</v>
      </c>
      <c r="AP58" s="394">
        <f t="shared" si="14"/>
        <v>1</v>
      </c>
      <c r="AQ58" s="394">
        <f t="shared" si="14"/>
        <v>0</v>
      </c>
      <c r="AR58" s="394">
        <f t="shared" si="14"/>
        <v>1</v>
      </c>
      <c r="AS58" s="394">
        <f t="shared" si="14"/>
        <v>0</v>
      </c>
      <c r="AT58" s="394">
        <f t="shared" si="14"/>
        <v>0</v>
      </c>
      <c r="AU58" s="394">
        <f t="shared" si="14"/>
        <v>0</v>
      </c>
      <c r="AV58" s="394">
        <f t="shared" si="14"/>
        <v>0</v>
      </c>
      <c r="AW58" s="394">
        <f t="shared" si="14"/>
        <v>0</v>
      </c>
      <c r="AX58" s="394">
        <f t="shared" si="14"/>
        <v>0</v>
      </c>
      <c r="AY58" s="394">
        <f t="shared" si="14"/>
        <v>0</v>
      </c>
      <c r="AZ58" s="394">
        <f t="shared" si="14"/>
        <v>0</v>
      </c>
      <c r="BA58" s="394">
        <f t="shared" si="14"/>
        <v>0</v>
      </c>
      <c r="BB58" s="394">
        <f t="shared" si="14"/>
        <v>1</v>
      </c>
      <c r="BC58" s="394">
        <f t="shared" si="14"/>
        <v>1</v>
      </c>
      <c r="BD58" s="394">
        <f t="shared" si="14"/>
        <v>0</v>
      </c>
      <c r="BE58" s="394">
        <f t="shared" si="14"/>
        <v>1</v>
      </c>
      <c r="BF58" s="394">
        <f t="shared" si="14"/>
        <v>1</v>
      </c>
      <c r="BG58" s="394">
        <f t="shared" si="14"/>
        <v>2</v>
      </c>
      <c r="BH58" s="394">
        <f t="shared" si="14"/>
        <v>0</v>
      </c>
      <c r="BI58" s="394">
        <f t="shared" si="14"/>
        <v>2</v>
      </c>
      <c r="BJ58" s="394">
        <f t="shared" si="14"/>
        <v>0</v>
      </c>
      <c r="BK58" s="80"/>
      <c r="BL58" s="159"/>
      <c r="BM58" s="84"/>
      <c r="BN58" s="168"/>
      <c r="BO58" s="168"/>
      <c r="BP58" s="111"/>
    </row>
    <row r="59" spans="1:68" x14ac:dyDescent="0.25">
      <c r="A59" s="703"/>
      <c r="B59" s="689"/>
      <c r="C59" s="696"/>
      <c r="D59" s="681"/>
      <c r="E59" s="525"/>
      <c r="F59" s="525"/>
      <c r="G59" s="601"/>
      <c r="H59" s="525"/>
      <c r="I59" s="525"/>
      <c r="J59" s="424"/>
      <c r="K59" s="394" t="s">
        <v>77</v>
      </c>
      <c r="L59" s="394">
        <f>L62*2</f>
        <v>2</v>
      </c>
      <c r="M59" s="394">
        <f t="shared" ref="M59:BJ59" si="15">M62*2</f>
        <v>0</v>
      </c>
      <c r="N59" s="394">
        <f t="shared" si="15"/>
        <v>0</v>
      </c>
      <c r="O59" s="394">
        <f t="shared" si="15"/>
        <v>0</v>
      </c>
      <c r="P59" s="394">
        <f t="shared" si="15"/>
        <v>0</v>
      </c>
      <c r="Q59" s="394">
        <f t="shared" si="15"/>
        <v>0</v>
      </c>
      <c r="R59" s="394">
        <f t="shared" si="15"/>
        <v>0</v>
      </c>
      <c r="S59" s="394">
        <f t="shared" si="15"/>
        <v>0</v>
      </c>
      <c r="T59" s="394">
        <f t="shared" si="15"/>
        <v>0</v>
      </c>
      <c r="U59" s="394">
        <f t="shared" si="15"/>
        <v>0</v>
      </c>
      <c r="V59" s="394">
        <f t="shared" si="15"/>
        <v>0</v>
      </c>
      <c r="W59" s="394">
        <f t="shared" si="15"/>
        <v>0</v>
      </c>
      <c r="X59" s="394">
        <f t="shared" si="15"/>
        <v>0</v>
      </c>
      <c r="Y59" s="394">
        <f t="shared" si="15"/>
        <v>2</v>
      </c>
      <c r="Z59" s="394">
        <f t="shared" si="15"/>
        <v>0</v>
      </c>
      <c r="AA59" s="394">
        <f t="shared" si="15"/>
        <v>0</v>
      </c>
      <c r="AB59" s="394">
        <f t="shared" si="15"/>
        <v>0</v>
      </c>
      <c r="AC59" s="394">
        <f t="shared" si="15"/>
        <v>4</v>
      </c>
      <c r="AD59" s="394">
        <f t="shared" si="15"/>
        <v>0</v>
      </c>
      <c r="AE59" s="394">
        <f t="shared" si="15"/>
        <v>0</v>
      </c>
      <c r="AF59" s="394">
        <f t="shared" si="15"/>
        <v>0</v>
      </c>
      <c r="AG59" s="394">
        <f t="shared" si="15"/>
        <v>0</v>
      </c>
      <c r="AH59" s="394">
        <f t="shared" si="15"/>
        <v>0</v>
      </c>
      <c r="AI59" s="394">
        <f t="shared" si="15"/>
        <v>0</v>
      </c>
      <c r="AJ59" s="394">
        <f t="shared" si="15"/>
        <v>2</v>
      </c>
      <c r="AK59" s="394">
        <f t="shared" si="15"/>
        <v>0</v>
      </c>
      <c r="AL59" s="394">
        <f t="shared" si="15"/>
        <v>0</v>
      </c>
      <c r="AM59" s="394">
        <f t="shared" si="15"/>
        <v>4</v>
      </c>
      <c r="AN59" s="394">
        <f t="shared" si="15"/>
        <v>0</v>
      </c>
      <c r="AO59" s="394">
        <f t="shared" si="15"/>
        <v>4</v>
      </c>
      <c r="AP59" s="394">
        <f t="shared" si="15"/>
        <v>0</v>
      </c>
      <c r="AQ59" s="394">
        <f t="shared" si="15"/>
        <v>0</v>
      </c>
      <c r="AR59" s="394">
        <f t="shared" si="15"/>
        <v>0</v>
      </c>
      <c r="AS59" s="394">
        <f t="shared" si="15"/>
        <v>0</v>
      </c>
      <c r="AT59" s="394">
        <f t="shared" si="15"/>
        <v>0</v>
      </c>
      <c r="AU59" s="394">
        <f t="shared" si="15"/>
        <v>0</v>
      </c>
      <c r="AV59" s="394">
        <f t="shared" si="15"/>
        <v>0</v>
      </c>
      <c r="AW59" s="394">
        <f t="shared" si="15"/>
        <v>0</v>
      </c>
      <c r="AX59" s="394">
        <f t="shared" si="15"/>
        <v>0</v>
      </c>
      <c r="AY59" s="394">
        <f t="shared" si="15"/>
        <v>0</v>
      </c>
      <c r="AZ59" s="394">
        <f t="shared" si="15"/>
        <v>0</v>
      </c>
      <c r="BA59" s="394">
        <f t="shared" si="15"/>
        <v>2</v>
      </c>
      <c r="BB59" s="394">
        <f t="shared" si="15"/>
        <v>0</v>
      </c>
      <c r="BC59" s="394">
        <f t="shared" si="15"/>
        <v>2</v>
      </c>
      <c r="BD59" s="394">
        <f t="shared" si="15"/>
        <v>0</v>
      </c>
      <c r="BE59" s="394">
        <f t="shared" si="15"/>
        <v>2</v>
      </c>
      <c r="BF59" s="394">
        <f t="shared" si="15"/>
        <v>0</v>
      </c>
      <c r="BG59" s="394">
        <f t="shared" si="15"/>
        <v>0</v>
      </c>
      <c r="BH59" s="394">
        <f t="shared" si="15"/>
        <v>2</v>
      </c>
      <c r="BI59" s="394">
        <f t="shared" si="15"/>
        <v>0</v>
      </c>
      <c r="BJ59" s="394">
        <f t="shared" si="15"/>
        <v>0</v>
      </c>
      <c r="BK59" s="80"/>
      <c r="BL59" s="159"/>
      <c r="BM59" s="84"/>
      <c r="BN59" s="168"/>
      <c r="BO59" s="168"/>
      <c r="BP59" s="111"/>
    </row>
    <row r="60" spans="1:68" ht="24.75" customHeight="1" x14ac:dyDescent="0.25">
      <c r="A60" s="703"/>
      <c r="B60" s="689"/>
      <c r="C60" s="697"/>
      <c r="D60" s="681"/>
      <c r="E60" s="525"/>
      <c r="F60" s="525"/>
      <c r="G60" s="601"/>
      <c r="H60" s="525"/>
      <c r="I60" s="525"/>
      <c r="J60" s="424"/>
      <c r="K60" s="394" t="s">
        <v>77</v>
      </c>
      <c r="L60" s="394">
        <f>L63*3</f>
        <v>0</v>
      </c>
      <c r="M60" s="394">
        <f t="shared" ref="M60:BJ60" si="16">M63*3</f>
        <v>0</v>
      </c>
      <c r="N60" s="394">
        <f t="shared" si="16"/>
        <v>0</v>
      </c>
      <c r="O60" s="394">
        <f t="shared" si="16"/>
        <v>0</v>
      </c>
      <c r="P60" s="394">
        <f t="shared" si="16"/>
        <v>0</v>
      </c>
      <c r="Q60" s="394">
        <f t="shared" si="16"/>
        <v>3</v>
      </c>
      <c r="R60" s="394">
        <f t="shared" si="16"/>
        <v>0</v>
      </c>
      <c r="S60" s="394">
        <f t="shared" si="16"/>
        <v>0</v>
      </c>
      <c r="T60" s="394">
        <f t="shared" si="16"/>
        <v>0</v>
      </c>
      <c r="U60" s="394">
        <f t="shared" si="16"/>
        <v>0</v>
      </c>
      <c r="V60" s="394">
        <f t="shared" si="16"/>
        <v>0</v>
      </c>
      <c r="W60" s="394">
        <f t="shared" si="16"/>
        <v>0</v>
      </c>
      <c r="X60" s="394">
        <f t="shared" si="16"/>
        <v>0</v>
      </c>
      <c r="Y60" s="394">
        <f t="shared" si="16"/>
        <v>0</v>
      </c>
      <c r="Z60" s="394">
        <f t="shared" si="16"/>
        <v>0</v>
      </c>
      <c r="AA60" s="394">
        <f t="shared" si="16"/>
        <v>0</v>
      </c>
      <c r="AB60" s="394">
        <f t="shared" si="16"/>
        <v>0</v>
      </c>
      <c r="AC60" s="394">
        <f t="shared" si="16"/>
        <v>0</v>
      </c>
      <c r="AD60" s="394">
        <f t="shared" si="16"/>
        <v>0</v>
      </c>
      <c r="AE60" s="394">
        <f t="shared" si="16"/>
        <v>0</v>
      </c>
      <c r="AF60" s="394">
        <f t="shared" si="16"/>
        <v>0</v>
      </c>
      <c r="AG60" s="394">
        <f t="shared" si="16"/>
        <v>0</v>
      </c>
      <c r="AH60" s="394">
        <f t="shared" si="16"/>
        <v>0</v>
      </c>
      <c r="AI60" s="394">
        <f t="shared" si="16"/>
        <v>0</v>
      </c>
      <c r="AJ60" s="394">
        <f t="shared" si="16"/>
        <v>0</v>
      </c>
      <c r="AK60" s="394">
        <f t="shared" si="16"/>
        <v>0</v>
      </c>
      <c r="AL60" s="394">
        <f t="shared" si="16"/>
        <v>0</v>
      </c>
      <c r="AM60" s="394">
        <f t="shared" si="16"/>
        <v>0</v>
      </c>
      <c r="AN60" s="394">
        <f t="shared" si="16"/>
        <v>0</v>
      </c>
      <c r="AO60" s="394">
        <f t="shared" si="16"/>
        <v>3</v>
      </c>
      <c r="AP60" s="394">
        <f t="shared" si="16"/>
        <v>3</v>
      </c>
      <c r="AQ60" s="394">
        <f t="shared" si="16"/>
        <v>0</v>
      </c>
      <c r="AR60" s="394">
        <f t="shared" si="16"/>
        <v>0</v>
      </c>
      <c r="AS60" s="394">
        <f t="shared" si="16"/>
        <v>0</v>
      </c>
      <c r="AT60" s="394">
        <f t="shared" si="16"/>
        <v>0</v>
      </c>
      <c r="AU60" s="394">
        <f t="shared" si="16"/>
        <v>0</v>
      </c>
      <c r="AV60" s="394">
        <f t="shared" si="16"/>
        <v>0</v>
      </c>
      <c r="AW60" s="394">
        <f t="shared" si="16"/>
        <v>0</v>
      </c>
      <c r="AX60" s="394">
        <f t="shared" si="16"/>
        <v>0</v>
      </c>
      <c r="AY60" s="394">
        <f t="shared" si="16"/>
        <v>0</v>
      </c>
      <c r="AZ60" s="394">
        <f t="shared" si="16"/>
        <v>0</v>
      </c>
      <c r="BA60" s="394">
        <f t="shared" si="16"/>
        <v>0</v>
      </c>
      <c r="BB60" s="394">
        <f t="shared" si="16"/>
        <v>0</v>
      </c>
      <c r="BC60" s="394">
        <f t="shared" si="16"/>
        <v>0</v>
      </c>
      <c r="BD60" s="394">
        <f t="shared" si="16"/>
        <v>0</v>
      </c>
      <c r="BE60" s="394">
        <f t="shared" si="16"/>
        <v>0</v>
      </c>
      <c r="BF60" s="394">
        <f t="shared" si="16"/>
        <v>0</v>
      </c>
      <c r="BG60" s="394">
        <f t="shared" si="16"/>
        <v>0</v>
      </c>
      <c r="BH60" s="394">
        <f t="shared" si="16"/>
        <v>0</v>
      </c>
      <c r="BI60" s="394">
        <f t="shared" si="16"/>
        <v>0</v>
      </c>
      <c r="BJ60" s="394">
        <f t="shared" si="16"/>
        <v>0</v>
      </c>
      <c r="BK60" s="80"/>
      <c r="BL60" s="159"/>
      <c r="BM60" s="84"/>
      <c r="BN60" s="168"/>
      <c r="BO60" s="168"/>
      <c r="BP60" s="111"/>
    </row>
    <row r="61" spans="1:68" x14ac:dyDescent="0.25">
      <c r="A61" s="703"/>
      <c r="B61" s="689"/>
      <c r="C61" s="229" t="s">
        <v>32</v>
      </c>
      <c r="D61" s="479"/>
      <c r="E61" s="601"/>
      <c r="F61" s="525"/>
      <c r="G61" s="601"/>
      <c r="H61" s="601"/>
      <c r="I61" s="601"/>
      <c r="J61" s="424"/>
      <c r="K61" s="74" t="s">
        <v>33</v>
      </c>
      <c r="L61" s="159"/>
      <c r="M61" s="159"/>
      <c r="N61" s="159">
        <v>1</v>
      </c>
      <c r="O61" s="159">
        <v>1</v>
      </c>
      <c r="P61" s="159">
        <v>1</v>
      </c>
      <c r="Q61" s="159">
        <v>1</v>
      </c>
      <c r="R61" s="159">
        <v>1</v>
      </c>
      <c r="S61" s="159"/>
      <c r="T61" s="159"/>
      <c r="U61" s="159">
        <v>1</v>
      </c>
      <c r="V61" s="159"/>
      <c r="W61" s="159"/>
      <c r="X61" s="159">
        <v>1</v>
      </c>
      <c r="Y61" s="159">
        <v>1</v>
      </c>
      <c r="Z61" s="159">
        <v>1</v>
      </c>
      <c r="AA61" s="159"/>
      <c r="AB61" s="159">
        <v>1</v>
      </c>
      <c r="AC61" s="159">
        <v>1</v>
      </c>
      <c r="AD61" s="159">
        <v>1</v>
      </c>
      <c r="AE61" s="159"/>
      <c r="AF61" s="159">
        <v>1</v>
      </c>
      <c r="AG61" s="159"/>
      <c r="AH61" s="159"/>
      <c r="AI61" s="159"/>
      <c r="AJ61" s="159">
        <v>1</v>
      </c>
      <c r="AK61" s="159"/>
      <c r="AL61" s="159">
        <v>1</v>
      </c>
      <c r="AM61" s="159">
        <v>1</v>
      </c>
      <c r="AN61" s="159">
        <v>1</v>
      </c>
      <c r="AO61" s="159"/>
      <c r="AP61" s="159">
        <v>1</v>
      </c>
      <c r="AQ61" s="159"/>
      <c r="AR61" s="159">
        <v>1</v>
      </c>
      <c r="AS61" s="159"/>
      <c r="AT61" s="159"/>
      <c r="AU61" s="159"/>
      <c r="AV61" s="159"/>
      <c r="AW61" s="159"/>
      <c r="AX61" s="159"/>
      <c r="AY61" s="159"/>
      <c r="AZ61" s="159"/>
      <c r="BA61" s="159"/>
      <c r="BB61" s="159">
        <v>1</v>
      </c>
      <c r="BC61" s="159">
        <v>1</v>
      </c>
      <c r="BD61" s="159"/>
      <c r="BE61" s="159">
        <v>1</v>
      </c>
      <c r="BF61" s="159">
        <v>1</v>
      </c>
      <c r="BG61" s="159">
        <v>2</v>
      </c>
      <c r="BH61" s="159"/>
      <c r="BI61" s="159">
        <v>2</v>
      </c>
      <c r="BJ61" s="159"/>
      <c r="BK61" s="80">
        <v>22</v>
      </c>
      <c r="BL61" s="86"/>
      <c r="BM61" s="82"/>
      <c r="BN61" s="167">
        <v>48.07692307692308</v>
      </c>
      <c r="BO61" s="167">
        <v>39.200000000000003</v>
      </c>
      <c r="BP61" s="112">
        <v>52.9</v>
      </c>
    </row>
    <row r="62" spans="1:68" x14ac:dyDescent="0.25">
      <c r="A62" s="703"/>
      <c r="B62" s="689"/>
      <c r="C62" s="230" t="s">
        <v>78</v>
      </c>
      <c r="D62" s="479"/>
      <c r="E62" s="601"/>
      <c r="F62" s="525"/>
      <c r="G62" s="601"/>
      <c r="H62" s="601"/>
      <c r="I62" s="601"/>
      <c r="J62" s="424"/>
      <c r="K62" s="71" t="s">
        <v>33</v>
      </c>
      <c r="L62" s="159">
        <v>1</v>
      </c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>
        <v>1</v>
      </c>
      <c r="Z62" s="159"/>
      <c r="AA62" s="159"/>
      <c r="AB62" s="159"/>
      <c r="AC62" s="159">
        <v>2</v>
      </c>
      <c r="AD62" s="159"/>
      <c r="AE62" s="159"/>
      <c r="AF62" s="159"/>
      <c r="AG62" s="159"/>
      <c r="AH62" s="159"/>
      <c r="AI62" s="159"/>
      <c r="AJ62" s="159">
        <v>1</v>
      </c>
      <c r="AK62" s="159"/>
      <c r="AL62" s="159"/>
      <c r="AM62" s="159">
        <v>2</v>
      </c>
      <c r="AN62" s="159"/>
      <c r="AO62" s="159">
        <v>2</v>
      </c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>
        <v>1</v>
      </c>
      <c r="BB62" s="159"/>
      <c r="BC62" s="159">
        <v>1</v>
      </c>
      <c r="BD62" s="159"/>
      <c r="BE62" s="159">
        <v>1</v>
      </c>
      <c r="BF62" s="159"/>
      <c r="BG62" s="159"/>
      <c r="BH62" s="159">
        <v>1</v>
      </c>
      <c r="BI62" s="159"/>
      <c r="BJ62" s="159"/>
      <c r="BK62" s="80">
        <v>13</v>
      </c>
      <c r="BL62" s="159"/>
      <c r="BM62" s="84"/>
      <c r="BN62" s="167">
        <v>32.692307692307693</v>
      </c>
      <c r="BO62" s="167">
        <v>41.2</v>
      </c>
      <c r="BP62" s="112">
        <v>25.5</v>
      </c>
    </row>
    <row r="63" spans="1:68" ht="16.5" thickBot="1" x14ac:dyDescent="0.3">
      <c r="A63" s="703"/>
      <c r="B63" s="689"/>
      <c r="C63" s="231" t="s">
        <v>91</v>
      </c>
      <c r="D63" s="435"/>
      <c r="E63" s="408"/>
      <c r="F63" s="563"/>
      <c r="G63" s="408"/>
      <c r="H63" s="408"/>
      <c r="I63" s="408"/>
      <c r="J63" s="424"/>
      <c r="K63" s="71" t="s">
        <v>33</v>
      </c>
      <c r="L63" s="159"/>
      <c r="M63" s="159"/>
      <c r="N63" s="159"/>
      <c r="O63" s="159"/>
      <c r="P63" s="159"/>
      <c r="Q63" s="159">
        <v>1</v>
      </c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>
        <v>1</v>
      </c>
      <c r="AP63" s="159">
        <v>1</v>
      </c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80">
        <v>3</v>
      </c>
      <c r="BL63" s="159"/>
      <c r="BM63" s="84"/>
      <c r="BN63" s="167">
        <v>5.7692307692307692</v>
      </c>
      <c r="BO63" s="167">
        <v>3.9</v>
      </c>
      <c r="BP63" s="112">
        <v>5.9</v>
      </c>
    </row>
    <row r="64" spans="1:68" x14ac:dyDescent="0.25">
      <c r="A64" s="123"/>
      <c r="B64" s="76"/>
      <c r="BK64" s="14"/>
      <c r="BN64" s="114"/>
      <c r="BO64" s="343"/>
      <c r="BP64" s="100"/>
    </row>
    <row r="65" spans="63:66" x14ac:dyDescent="0.25">
      <c r="BK65" s="14"/>
      <c r="BN65" s="114"/>
    </row>
    <row r="66" spans="63:66" x14ac:dyDescent="0.25">
      <c r="BK66" s="14"/>
      <c r="BN66" s="114"/>
    </row>
    <row r="67" spans="63:66" x14ac:dyDescent="0.25">
      <c r="BK67" s="14"/>
      <c r="BN67" s="114"/>
    </row>
    <row r="68" spans="63:66" x14ac:dyDescent="0.25">
      <c r="BK68" s="14"/>
      <c r="BN68" s="114"/>
    </row>
    <row r="69" spans="63:66" x14ac:dyDescent="0.25">
      <c r="BK69" s="14"/>
      <c r="BN69" s="114"/>
    </row>
    <row r="70" spans="63:66" x14ac:dyDescent="0.25">
      <c r="BK70" s="14"/>
      <c r="BN70" s="114"/>
    </row>
    <row r="71" spans="63:66" x14ac:dyDescent="0.25">
      <c r="BK71" s="14"/>
      <c r="BN71" s="114"/>
    </row>
    <row r="72" spans="63:66" x14ac:dyDescent="0.25">
      <c r="BK72" s="14"/>
      <c r="BN72" s="114"/>
    </row>
    <row r="73" spans="63:66" x14ac:dyDescent="0.25">
      <c r="BK73" s="14"/>
      <c r="BN73" s="114"/>
    </row>
    <row r="74" spans="63:66" x14ac:dyDescent="0.25">
      <c r="BK74" s="14"/>
      <c r="BN74" s="114"/>
    </row>
    <row r="75" spans="63:66" x14ac:dyDescent="0.25">
      <c r="BK75" s="14"/>
      <c r="BN75" s="114"/>
    </row>
    <row r="76" spans="63:66" x14ac:dyDescent="0.25">
      <c r="BK76" s="14"/>
      <c r="BN76" s="114"/>
    </row>
    <row r="77" spans="63:66" x14ac:dyDescent="0.25">
      <c r="BN77" s="114"/>
    </row>
    <row r="78" spans="63:66" x14ac:dyDescent="0.25">
      <c r="BN78" s="114"/>
    </row>
    <row r="79" spans="63:66" x14ac:dyDescent="0.25">
      <c r="BN79" s="114"/>
    </row>
    <row r="80" spans="63:66" x14ac:dyDescent="0.25">
      <c r="BN80" s="114"/>
    </row>
    <row r="81" spans="66:66" x14ac:dyDescent="0.25">
      <c r="BN81" s="114"/>
    </row>
    <row r="82" spans="66:66" x14ac:dyDescent="0.25">
      <c r="BN82" s="114"/>
    </row>
    <row r="83" spans="66:66" x14ac:dyDescent="0.25">
      <c r="BN83" s="114"/>
    </row>
    <row r="84" spans="66:66" x14ac:dyDescent="0.25">
      <c r="BN84" s="114"/>
    </row>
    <row r="85" spans="66:66" x14ac:dyDescent="0.25">
      <c r="BN85" s="114"/>
    </row>
    <row r="86" spans="66:66" x14ac:dyDescent="0.25">
      <c r="BN86" s="114"/>
    </row>
    <row r="87" spans="66:66" x14ac:dyDescent="0.25">
      <c r="BN87" s="114"/>
    </row>
    <row r="88" spans="66:66" x14ac:dyDescent="0.25">
      <c r="BN88" s="114"/>
    </row>
    <row r="89" spans="66:66" x14ac:dyDescent="0.25">
      <c r="BN89" s="114"/>
    </row>
    <row r="90" spans="66:66" x14ac:dyDescent="0.25">
      <c r="BN90" s="114"/>
    </row>
    <row r="91" spans="66:66" x14ac:dyDescent="0.25">
      <c r="BN91" s="114"/>
    </row>
    <row r="92" spans="66:66" x14ac:dyDescent="0.25">
      <c r="BN92" s="114"/>
    </row>
    <row r="93" spans="66:66" x14ac:dyDescent="0.25">
      <c r="BN93" s="114"/>
    </row>
    <row r="94" spans="66:66" x14ac:dyDescent="0.25">
      <c r="BN94" s="114"/>
    </row>
    <row r="95" spans="66:66" x14ac:dyDescent="0.25">
      <c r="BN95" s="114"/>
    </row>
    <row r="96" spans="66:66" x14ac:dyDescent="0.25">
      <c r="BN96" s="114"/>
    </row>
    <row r="97" spans="66:66" x14ac:dyDescent="0.25">
      <c r="BN97" s="114"/>
    </row>
    <row r="98" spans="66:66" x14ac:dyDescent="0.25">
      <c r="BN98" s="114"/>
    </row>
    <row r="99" spans="66:66" x14ac:dyDescent="0.25">
      <c r="BN99" s="114"/>
    </row>
    <row r="100" spans="66:66" x14ac:dyDescent="0.25">
      <c r="BN100" s="114"/>
    </row>
    <row r="101" spans="66:66" x14ac:dyDescent="0.25">
      <c r="BN101" s="114"/>
    </row>
    <row r="102" spans="66:66" x14ac:dyDescent="0.25">
      <c r="BN102" s="114"/>
    </row>
    <row r="103" spans="66:66" x14ac:dyDescent="0.25">
      <c r="BN103" s="114"/>
    </row>
    <row r="104" spans="66:66" x14ac:dyDescent="0.25">
      <c r="BN104" s="114"/>
    </row>
    <row r="105" spans="66:66" x14ac:dyDescent="0.25">
      <c r="BN105" s="114"/>
    </row>
    <row r="106" spans="66:66" x14ac:dyDescent="0.25">
      <c r="BN106" s="114"/>
    </row>
    <row r="107" spans="66:66" x14ac:dyDescent="0.25">
      <c r="BN107" s="114"/>
    </row>
    <row r="108" spans="66:66" x14ac:dyDescent="0.25">
      <c r="BN108" s="114"/>
    </row>
    <row r="109" spans="66:66" x14ac:dyDescent="0.25">
      <c r="BN109" s="114"/>
    </row>
    <row r="110" spans="66:66" x14ac:dyDescent="0.25">
      <c r="BN110" s="114"/>
    </row>
    <row r="111" spans="66:66" x14ac:dyDescent="0.25">
      <c r="BN111" s="114"/>
    </row>
    <row r="112" spans="66:66" x14ac:dyDescent="0.25">
      <c r="BN112" s="114"/>
    </row>
    <row r="113" spans="66:66" x14ac:dyDescent="0.25">
      <c r="BN113" s="114"/>
    </row>
    <row r="114" spans="66:66" x14ac:dyDescent="0.25">
      <c r="BN114" s="114"/>
    </row>
    <row r="115" spans="66:66" x14ac:dyDescent="0.25">
      <c r="BN115" s="114"/>
    </row>
    <row r="116" spans="66:66" x14ac:dyDescent="0.25">
      <c r="BN116" s="114"/>
    </row>
    <row r="117" spans="66:66" x14ac:dyDescent="0.25">
      <c r="BN117" s="114"/>
    </row>
    <row r="118" spans="66:66" x14ac:dyDescent="0.25">
      <c r="BN118" s="114"/>
    </row>
    <row r="119" spans="66:66" x14ac:dyDescent="0.25">
      <c r="BN119" s="114"/>
    </row>
    <row r="120" spans="66:66" x14ac:dyDescent="0.25">
      <c r="BN120" s="114"/>
    </row>
    <row r="121" spans="66:66" x14ac:dyDescent="0.25">
      <c r="BN121" s="114"/>
    </row>
    <row r="122" spans="66:66" x14ac:dyDescent="0.25">
      <c r="BN122" s="114"/>
    </row>
    <row r="123" spans="66:66" x14ac:dyDescent="0.25">
      <c r="BN123" s="114"/>
    </row>
    <row r="124" spans="66:66" x14ac:dyDescent="0.25">
      <c r="BN124" s="114"/>
    </row>
    <row r="125" spans="66:66" x14ac:dyDescent="0.25">
      <c r="BN125" s="114"/>
    </row>
    <row r="126" spans="66:66" x14ac:dyDescent="0.25">
      <c r="BN126" s="114"/>
    </row>
    <row r="127" spans="66:66" x14ac:dyDescent="0.25">
      <c r="BN127" s="114"/>
    </row>
    <row r="128" spans="66:66" x14ac:dyDescent="0.25">
      <c r="BN128" s="114"/>
    </row>
    <row r="129" spans="66:66" x14ac:dyDescent="0.25">
      <c r="BN129" s="114"/>
    </row>
    <row r="130" spans="66:66" x14ac:dyDescent="0.25">
      <c r="BN130" s="114"/>
    </row>
    <row r="131" spans="66:66" x14ac:dyDescent="0.25">
      <c r="BN131" s="114"/>
    </row>
    <row r="132" spans="66:66" x14ac:dyDescent="0.25">
      <c r="BN132" s="114"/>
    </row>
    <row r="133" spans="66:66" x14ac:dyDescent="0.25">
      <c r="BN133" s="114"/>
    </row>
    <row r="134" spans="66:66" x14ac:dyDescent="0.25">
      <c r="BN134" s="114"/>
    </row>
    <row r="135" spans="66:66" x14ac:dyDescent="0.25">
      <c r="BN135" s="114"/>
    </row>
    <row r="136" spans="66:66" x14ac:dyDescent="0.25">
      <c r="BN136" s="114"/>
    </row>
    <row r="137" spans="66:66" x14ac:dyDescent="0.25">
      <c r="BN137" s="114"/>
    </row>
    <row r="138" spans="66:66" x14ac:dyDescent="0.25">
      <c r="BN138" s="114"/>
    </row>
    <row r="139" spans="66:66" x14ac:dyDescent="0.25">
      <c r="BN139" s="114"/>
    </row>
    <row r="140" spans="66:66" x14ac:dyDescent="0.25">
      <c r="BN140" s="114"/>
    </row>
    <row r="141" spans="66:66" x14ac:dyDescent="0.25">
      <c r="BN141" s="114"/>
    </row>
    <row r="142" spans="66:66" x14ac:dyDescent="0.25">
      <c r="BN142" s="114"/>
    </row>
    <row r="143" spans="66:66" x14ac:dyDescent="0.25">
      <c r="BN143" s="114"/>
    </row>
    <row r="144" spans="66:66" x14ac:dyDescent="0.25">
      <c r="BN144" s="114"/>
    </row>
    <row r="145" spans="66:66" x14ac:dyDescent="0.25">
      <c r="BN145" s="114"/>
    </row>
    <row r="146" spans="66:66" x14ac:dyDescent="0.25">
      <c r="BN146" s="114"/>
    </row>
    <row r="147" spans="66:66" x14ac:dyDescent="0.25">
      <c r="BN147" s="114"/>
    </row>
    <row r="148" spans="66:66" x14ac:dyDescent="0.25">
      <c r="BN148" s="114"/>
    </row>
    <row r="149" spans="66:66" x14ac:dyDescent="0.25">
      <c r="BN149" s="114"/>
    </row>
    <row r="150" spans="66:66" x14ac:dyDescent="0.25">
      <c r="BN150" s="114"/>
    </row>
    <row r="151" spans="66:66" x14ac:dyDescent="0.25">
      <c r="BN151" s="114"/>
    </row>
    <row r="152" spans="66:66" x14ac:dyDescent="0.25">
      <c r="BN152" s="114"/>
    </row>
    <row r="153" spans="66:66" x14ac:dyDescent="0.25">
      <c r="BN153" s="114"/>
    </row>
    <row r="154" spans="66:66" x14ac:dyDescent="0.25">
      <c r="BN154" s="114"/>
    </row>
    <row r="155" spans="66:66" x14ac:dyDescent="0.25">
      <c r="BN155" s="114"/>
    </row>
    <row r="156" spans="66:66" x14ac:dyDescent="0.25">
      <c r="BN156" s="114"/>
    </row>
    <row r="157" spans="66:66" x14ac:dyDescent="0.25">
      <c r="BN157" s="114"/>
    </row>
    <row r="158" spans="66:66" x14ac:dyDescent="0.25">
      <c r="BN158" s="114"/>
    </row>
    <row r="159" spans="66:66" x14ac:dyDescent="0.25">
      <c r="BN159" s="114"/>
    </row>
    <row r="160" spans="66:66" x14ac:dyDescent="0.25">
      <c r="BN160" s="114"/>
    </row>
    <row r="161" spans="66:66" x14ac:dyDescent="0.25">
      <c r="BN161" s="114"/>
    </row>
    <row r="162" spans="66:66" x14ac:dyDescent="0.25">
      <c r="BN162" s="114"/>
    </row>
    <row r="163" spans="66:66" x14ac:dyDescent="0.25">
      <c r="BN163" s="114"/>
    </row>
    <row r="164" spans="66:66" x14ac:dyDescent="0.25">
      <c r="BN164" s="114"/>
    </row>
    <row r="165" spans="66:66" x14ac:dyDescent="0.25">
      <c r="BN165" s="114"/>
    </row>
    <row r="166" spans="66:66" x14ac:dyDescent="0.25">
      <c r="BN166" s="114"/>
    </row>
    <row r="167" spans="66:66" x14ac:dyDescent="0.25">
      <c r="BN167" s="114"/>
    </row>
    <row r="168" spans="66:66" x14ac:dyDescent="0.25">
      <c r="BN168" s="114"/>
    </row>
    <row r="169" spans="66:66" x14ac:dyDescent="0.25">
      <c r="BN169" s="114"/>
    </row>
    <row r="170" spans="66:66" x14ac:dyDescent="0.25">
      <c r="BN170" s="114"/>
    </row>
    <row r="171" spans="66:66" x14ac:dyDescent="0.25">
      <c r="BN171" s="114"/>
    </row>
    <row r="172" spans="66:66" x14ac:dyDescent="0.25">
      <c r="BN172" s="114"/>
    </row>
    <row r="173" spans="66:66" x14ac:dyDescent="0.25">
      <c r="BN173" s="114"/>
    </row>
    <row r="174" spans="66:66" x14ac:dyDescent="0.25">
      <c r="BN174" s="114"/>
    </row>
    <row r="175" spans="66:66" x14ac:dyDescent="0.25">
      <c r="BN175" s="114"/>
    </row>
    <row r="176" spans="66:66" x14ac:dyDescent="0.25">
      <c r="BN176" s="114"/>
    </row>
    <row r="177" spans="66:66" x14ac:dyDescent="0.25">
      <c r="BN177" s="114"/>
    </row>
    <row r="178" spans="66:66" x14ac:dyDescent="0.25">
      <c r="BN178" s="114"/>
    </row>
    <row r="179" spans="66:66" x14ac:dyDescent="0.25">
      <c r="BN179" s="114"/>
    </row>
    <row r="180" spans="66:66" x14ac:dyDescent="0.25">
      <c r="BN180" s="114"/>
    </row>
    <row r="181" spans="66:66" x14ac:dyDescent="0.25">
      <c r="BN181" s="114"/>
    </row>
    <row r="182" spans="66:66" x14ac:dyDescent="0.25">
      <c r="BN182" s="114"/>
    </row>
    <row r="183" spans="66:66" x14ac:dyDescent="0.25">
      <c r="BN183" s="114"/>
    </row>
    <row r="184" spans="66:66" x14ac:dyDescent="0.25">
      <c r="BN184" s="114"/>
    </row>
    <row r="185" spans="66:66" x14ac:dyDescent="0.25">
      <c r="BN185" s="114"/>
    </row>
    <row r="186" spans="66:66" x14ac:dyDescent="0.25">
      <c r="BN186" s="114"/>
    </row>
    <row r="187" spans="66:66" x14ac:dyDescent="0.25">
      <c r="BN187" s="114"/>
    </row>
    <row r="188" spans="66:66" x14ac:dyDescent="0.25">
      <c r="BN188" s="114"/>
    </row>
    <row r="189" spans="66:66" x14ac:dyDescent="0.25">
      <c r="BN189" s="114"/>
    </row>
    <row r="190" spans="66:66" x14ac:dyDescent="0.25">
      <c r="BN190" s="114"/>
    </row>
    <row r="191" spans="66:66" x14ac:dyDescent="0.25">
      <c r="BN191" s="114"/>
    </row>
    <row r="192" spans="66:66" x14ac:dyDescent="0.25">
      <c r="BN192" s="114"/>
    </row>
    <row r="193" spans="66:66" x14ac:dyDescent="0.25">
      <c r="BN193" s="114"/>
    </row>
    <row r="194" spans="66:66" x14ac:dyDescent="0.25">
      <c r="BN194" s="114"/>
    </row>
    <row r="195" spans="66:66" x14ac:dyDescent="0.25">
      <c r="BN195" s="114"/>
    </row>
    <row r="196" spans="66:66" x14ac:dyDescent="0.25">
      <c r="BN196" s="114"/>
    </row>
    <row r="197" spans="66:66" x14ac:dyDescent="0.25">
      <c r="BN197" s="114"/>
    </row>
    <row r="198" spans="66:66" x14ac:dyDescent="0.25">
      <c r="BN198" s="114"/>
    </row>
    <row r="199" spans="66:66" x14ac:dyDescent="0.25">
      <c r="BN199" s="114"/>
    </row>
    <row r="200" spans="66:66" x14ac:dyDescent="0.25">
      <c r="BN200" s="114"/>
    </row>
    <row r="201" spans="66:66" x14ac:dyDescent="0.25">
      <c r="BN201" s="114"/>
    </row>
    <row r="202" spans="66:66" x14ac:dyDescent="0.25">
      <c r="BN202" s="114"/>
    </row>
    <row r="203" spans="66:66" x14ac:dyDescent="0.25">
      <c r="BN203" s="114"/>
    </row>
    <row r="204" spans="66:66" x14ac:dyDescent="0.25">
      <c r="BN204" s="114"/>
    </row>
    <row r="205" spans="66:66" x14ac:dyDescent="0.25">
      <c r="BN205" s="114"/>
    </row>
    <row r="206" spans="66:66" x14ac:dyDescent="0.25">
      <c r="BN206" s="114"/>
    </row>
    <row r="207" spans="66:66" x14ac:dyDescent="0.25">
      <c r="BN207" s="114"/>
    </row>
    <row r="208" spans="66:66" x14ac:dyDescent="0.25">
      <c r="BN208" s="114"/>
    </row>
    <row r="209" spans="66:66" x14ac:dyDescent="0.25">
      <c r="BN209" s="114"/>
    </row>
    <row r="210" spans="66:66" x14ac:dyDescent="0.25">
      <c r="BN210" s="114"/>
    </row>
    <row r="211" spans="66:66" x14ac:dyDescent="0.25">
      <c r="BN211" s="114"/>
    </row>
    <row r="212" spans="66:66" x14ac:dyDescent="0.25">
      <c r="BN212" s="114"/>
    </row>
    <row r="213" spans="66:66" x14ac:dyDescent="0.25">
      <c r="BN213" s="114"/>
    </row>
    <row r="214" spans="66:66" x14ac:dyDescent="0.25">
      <c r="BN214" s="114"/>
    </row>
    <row r="215" spans="66:66" x14ac:dyDescent="0.25">
      <c r="BN215" s="114"/>
    </row>
    <row r="216" spans="66:66" x14ac:dyDescent="0.25">
      <c r="BN216" s="114"/>
    </row>
    <row r="217" spans="66:66" x14ac:dyDescent="0.25">
      <c r="BN217" s="114"/>
    </row>
    <row r="218" spans="66:66" x14ac:dyDescent="0.25">
      <c r="BN218" s="114"/>
    </row>
    <row r="219" spans="66:66" x14ac:dyDescent="0.25">
      <c r="BN219" s="114"/>
    </row>
    <row r="220" spans="66:66" x14ac:dyDescent="0.25">
      <c r="BN220" s="114"/>
    </row>
    <row r="221" spans="66:66" x14ac:dyDescent="0.25">
      <c r="BN221" s="114"/>
    </row>
    <row r="222" spans="66:66" x14ac:dyDescent="0.25">
      <c r="BN222" s="114"/>
    </row>
    <row r="223" spans="66:66" x14ac:dyDescent="0.25">
      <c r="BN223" s="114"/>
    </row>
    <row r="224" spans="66:66" x14ac:dyDescent="0.25">
      <c r="BN224" s="114"/>
    </row>
    <row r="225" spans="66:66" x14ac:dyDescent="0.25">
      <c r="BN225" s="114"/>
    </row>
    <row r="226" spans="66:66" x14ac:dyDescent="0.25">
      <c r="BN226" s="114"/>
    </row>
    <row r="227" spans="66:66" x14ac:dyDescent="0.25">
      <c r="BN227" s="114"/>
    </row>
    <row r="228" spans="66:66" x14ac:dyDescent="0.25">
      <c r="BN228" s="114"/>
    </row>
    <row r="229" spans="66:66" x14ac:dyDescent="0.25">
      <c r="BN229" s="114"/>
    </row>
    <row r="230" spans="66:66" x14ac:dyDescent="0.25">
      <c r="BN230" s="114"/>
    </row>
    <row r="231" spans="66:66" x14ac:dyDescent="0.25">
      <c r="BN231" s="114"/>
    </row>
    <row r="232" spans="66:66" x14ac:dyDescent="0.25">
      <c r="BN232" s="114"/>
    </row>
    <row r="233" spans="66:66" x14ac:dyDescent="0.25">
      <c r="BN233" s="114"/>
    </row>
    <row r="234" spans="66:66" x14ac:dyDescent="0.25">
      <c r="BN234" s="114"/>
    </row>
    <row r="235" spans="66:66" x14ac:dyDescent="0.25">
      <c r="BN235" s="114"/>
    </row>
    <row r="236" spans="66:66" x14ac:dyDescent="0.25">
      <c r="BN236" s="114"/>
    </row>
    <row r="237" spans="66:66" x14ac:dyDescent="0.25">
      <c r="BN237" s="114"/>
    </row>
    <row r="238" spans="66:66" x14ac:dyDescent="0.25">
      <c r="BN238" s="114"/>
    </row>
    <row r="239" spans="66:66" x14ac:dyDescent="0.25">
      <c r="BN239" s="114"/>
    </row>
    <row r="240" spans="66:66" x14ac:dyDescent="0.25">
      <c r="BN240" s="114"/>
    </row>
    <row r="241" spans="66:66" x14ac:dyDescent="0.25">
      <c r="BN241" s="114"/>
    </row>
    <row r="242" spans="66:66" x14ac:dyDescent="0.25">
      <c r="BN242" s="114"/>
    </row>
    <row r="243" spans="66:66" x14ac:dyDescent="0.25">
      <c r="BN243" s="114"/>
    </row>
    <row r="244" spans="66:66" x14ac:dyDescent="0.25">
      <c r="BN244" s="114"/>
    </row>
    <row r="245" spans="66:66" x14ac:dyDescent="0.25">
      <c r="BN245" s="114"/>
    </row>
    <row r="246" spans="66:66" x14ac:dyDescent="0.25">
      <c r="BN246" s="114"/>
    </row>
    <row r="247" spans="66:66" x14ac:dyDescent="0.25">
      <c r="BN247" s="114"/>
    </row>
    <row r="248" spans="66:66" x14ac:dyDescent="0.25">
      <c r="BN248" s="114"/>
    </row>
    <row r="249" spans="66:66" x14ac:dyDescent="0.25">
      <c r="BN249" s="114"/>
    </row>
    <row r="250" spans="66:66" x14ac:dyDescent="0.25">
      <c r="BN250" s="114"/>
    </row>
    <row r="251" spans="66:66" x14ac:dyDescent="0.25">
      <c r="BN251" s="114"/>
    </row>
    <row r="252" spans="66:66" x14ac:dyDescent="0.25">
      <c r="BN252" s="114"/>
    </row>
    <row r="253" spans="66:66" x14ac:dyDescent="0.25">
      <c r="BN253" s="114"/>
    </row>
    <row r="254" spans="66:66" x14ac:dyDescent="0.25">
      <c r="BN254" s="114"/>
    </row>
    <row r="255" spans="66:66" x14ac:dyDescent="0.25">
      <c r="BN255" s="114"/>
    </row>
    <row r="256" spans="66:66" x14ac:dyDescent="0.25">
      <c r="BN256" s="114"/>
    </row>
    <row r="257" spans="66:66" x14ac:dyDescent="0.25">
      <c r="BN257" s="114"/>
    </row>
    <row r="258" spans="66:66" x14ac:dyDescent="0.25">
      <c r="BN258" s="114"/>
    </row>
    <row r="259" spans="66:66" x14ac:dyDescent="0.25">
      <c r="BN259" s="114"/>
    </row>
    <row r="260" spans="66:66" x14ac:dyDescent="0.25">
      <c r="BN260" s="114"/>
    </row>
    <row r="261" spans="66:66" x14ac:dyDescent="0.25">
      <c r="BN261" s="114"/>
    </row>
    <row r="262" spans="66:66" x14ac:dyDescent="0.25">
      <c r="BN262" s="114"/>
    </row>
    <row r="263" spans="66:66" x14ac:dyDescent="0.25">
      <c r="BN263" s="114"/>
    </row>
    <row r="264" spans="66:66" x14ac:dyDescent="0.25">
      <c r="BN264" s="114"/>
    </row>
    <row r="265" spans="66:66" x14ac:dyDescent="0.25">
      <c r="BN265" s="114"/>
    </row>
    <row r="266" spans="66:66" x14ac:dyDescent="0.25">
      <c r="BN266" s="114"/>
    </row>
    <row r="267" spans="66:66" x14ac:dyDescent="0.25">
      <c r="BN267" s="114"/>
    </row>
    <row r="268" spans="66:66" x14ac:dyDescent="0.25">
      <c r="BN268" s="114"/>
    </row>
    <row r="269" spans="66:66" x14ac:dyDescent="0.25">
      <c r="BN269" s="114"/>
    </row>
    <row r="270" spans="66:66" x14ac:dyDescent="0.25">
      <c r="BN270" s="114"/>
    </row>
    <row r="271" spans="66:66" x14ac:dyDescent="0.25">
      <c r="BN271" s="114"/>
    </row>
    <row r="272" spans="66:66" x14ac:dyDescent="0.25">
      <c r="BN272" s="114"/>
    </row>
    <row r="273" spans="66:66" x14ac:dyDescent="0.25">
      <c r="BN273" s="114"/>
    </row>
    <row r="274" spans="66:66" x14ac:dyDescent="0.25">
      <c r="BN274" s="114"/>
    </row>
    <row r="275" spans="66:66" x14ac:dyDescent="0.25">
      <c r="BN275" s="114"/>
    </row>
    <row r="276" spans="66:66" x14ac:dyDescent="0.25">
      <c r="BN276" s="114"/>
    </row>
    <row r="277" spans="66:66" x14ac:dyDescent="0.25">
      <c r="BN277" s="114"/>
    </row>
    <row r="278" spans="66:66" x14ac:dyDescent="0.25">
      <c r="BN278" s="114"/>
    </row>
    <row r="279" spans="66:66" x14ac:dyDescent="0.25">
      <c r="BN279" s="114"/>
    </row>
    <row r="280" spans="66:66" x14ac:dyDescent="0.25">
      <c r="BN280" s="114"/>
    </row>
    <row r="281" spans="66:66" x14ac:dyDescent="0.25">
      <c r="BN281" s="114"/>
    </row>
    <row r="282" spans="66:66" x14ac:dyDescent="0.25">
      <c r="BN282" s="114"/>
    </row>
    <row r="283" spans="66:66" x14ac:dyDescent="0.25">
      <c r="BN283" s="114"/>
    </row>
    <row r="284" spans="66:66" x14ac:dyDescent="0.25">
      <c r="BN284" s="114"/>
    </row>
    <row r="285" spans="66:66" x14ac:dyDescent="0.25">
      <c r="BN285" s="114"/>
    </row>
    <row r="286" spans="66:66" x14ac:dyDescent="0.25">
      <c r="BN286" s="114"/>
    </row>
    <row r="287" spans="66:66" x14ac:dyDescent="0.25">
      <c r="BN287" s="114"/>
    </row>
    <row r="288" spans="66:66" x14ac:dyDescent="0.25">
      <c r="BN288" s="114"/>
    </row>
    <row r="289" spans="66:66" x14ac:dyDescent="0.25">
      <c r="BN289" s="114"/>
    </row>
    <row r="290" spans="66:66" x14ac:dyDescent="0.25">
      <c r="BN290" s="114"/>
    </row>
    <row r="291" spans="66:66" x14ac:dyDescent="0.25">
      <c r="BN291" s="114"/>
    </row>
    <row r="292" spans="66:66" x14ac:dyDescent="0.25">
      <c r="BN292" s="114"/>
    </row>
    <row r="293" spans="66:66" x14ac:dyDescent="0.25">
      <c r="BN293" s="114"/>
    </row>
    <row r="294" spans="66:66" x14ac:dyDescent="0.25">
      <c r="BN294" s="114"/>
    </row>
    <row r="295" spans="66:66" x14ac:dyDescent="0.25">
      <c r="BN295" s="114"/>
    </row>
    <row r="296" spans="66:66" x14ac:dyDescent="0.25">
      <c r="BN296" s="114"/>
    </row>
    <row r="297" spans="66:66" x14ac:dyDescent="0.25">
      <c r="BN297" s="114"/>
    </row>
    <row r="298" spans="66:66" x14ac:dyDescent="0.25">
      <c r="BN298" s="114"/>
    </row>
    <row r="299" spans="66:66" x14ac:dyDescent="0.25">
      <c r="BN299" s="114"/>
    </row>
    <row r="300" spans="66:66" x14ac:dyDescent="0.25">
      <c r="BN300" s="114"/>
    </row>
    <row r="301" spans="66:66" x14ac:dyDescent="0.25">
      <c r="BN301" s="114"/>
    </row>
    <row r="302" spans="66:66" x14ac:dyDescent="0.25">
      <c r="BN302" s="114"/>
    </row>
    <row r="303" spans="66:66" x14ac:dyDescent="0.25">
      <c r="BN303" s="114"/>
    </row>
    <row r="304" spans="66:66" x14ac:dyDescent="0.25">
      <c r="BN304" s="114"/>
    </row>
    <row r="305" spans="66:66" x14ac:dyDescent="0.25">
      <c r="BN305" s="114"/>
    </row>
    <row r="306" spans="66:66" x14ac:dyDescent="0.25">
      <c r="BN306" s="114"/>
    </row>
    <row r="307" spans="66:66" x14ac:dyDescent="0.25">
      <c r="BN307" s="114"/>
    </row>
    <row r="308" spans="66:66" x14ac:dyDescent="0.25">
      <c r="BN308" s="114"/>
    </row>
    <row r="309" spans="66:66" x14ac:dyDescent="0.25">
      <c r="BN309" s="114"/>
    </row>
    <row r="310" spans="66:66" x14ac:dyDescent="0.25">
      <c r="BN310" s="114"/>
    </row>
    <row r="311" spans="66:66" x14ac:dyDescent="0.25">
      <c r="BN311" s="114"/>
    </row>
    <row r="312" spans="66:66" x14ac:dyDescent="0.25">
      <c r="BN312" s="114"/>
    </row>
    <row r="313" spans="66:66" x14ac:dyDescent="0.25">
      <c r="BN313" s="114"/>
    </row>
    <row r="314" spans="66:66" x14ac:dyDescent="0.25">
      <c r="BN314" s="114"/>
    </row>
    <row r="315" spans="66:66" x14ac:dyDescent="0.25">
      <c r="BN315" s="114"/>
    </row>
    <row r="316" spans="66:66" x14ac:dyDescent="0.25">
      <c r="BN316" s="114"/>
    </row>
    <row r="317" spans="66:66" x14ac:dyDescent="0.25">
      <c r="BN317" s="114"/>
    </row>
    <row r="318" spans="66:66" x14ac:dyDescent="0.25">
      <c r="BN318" s="114"/>
    </row>
    <row r="319" spans="66:66" x14ac:dyDescent="0.25">
      <c r="BN319" s="114"/>
    </row>
    <row r="320" spans="66:66" x14ac:dyDescent="0.25">
      <c r="BN320" s="114"/>
    </row>
    <row r="321" spans="66:66" x14ac:dyDescent="0.25">
      <c r="BN321" s="114"/>
    </row>
    <row r="322" spans="66:66" x14ac:dyDescent="0.25">
      <c r="BN322" s="114"/>
    </row>
    <row r="323" spans="66:66" x14ac:dyDescent="0.25">
      <c r="BN323" s="114"/>
    </row>
    <row r="324" spans="66:66" x14ac:dyDescent="0.25">
      <c r="BN324" s="114"/>
    </row>
    <row r="325" spans="66:66" x14ac:dyDescent="0.25">
      <c r="BN325" s="114"/>
    </row>
    <row r="326" spans="66:66" x14ac:dyDescent="0.25">
      <c r="BN326" s="114"/>
    </row>
    <row r="327" spans="66:66" x14ac:dyDescent="0.25">
      <c r="BN327" s="114"/>
    </row>
    <row r="328" spans="66:66" x14ac:dyDescent="0.25">
      <c r="BN328" s="114"/>
    </row>
    <row r="329" spans="66:66" x14ac:dyDescent="0.25">
      <c r="BN329" s="114"/>
    </row>
    <row r="330" spans="66:66" x14ac:dyDescent="0.25">
      <c r="BN330" s="114"/>
    </row>
    <row r="331" spans="66:66" x14ac:dyDescent="0.25">
      <c r="BN331" s="114"/>
    </row>
    <row r="332" spans="66:66" x14ac:dyDescent="0.25">
      <c r="BN332" s="114"/>
    </row>
    <row r="333" spans="66:66" x14ac:dyDescent="0.25">
      <c r="BN333" s="114"/>
    </row>
    <row r="334" spans="66:66" x14ac:dyDescent="0.25">
      <c r="BN334" s="114"/>
    </row>
    <row r="335" spans="66:66" x14ac:dyDescent="0.25">
      <c r="BN335" s="114"/>
    </row>
    <row r="336" spans="66:66" x14ac:dyDescent="0.25">
      <c r="BN336" s="114"/>
    </row>
    <row r="337" spans="66:66" x14ac:dyDescent="0.25">
      <c r="BN337" s="114"/>
    </row>
    <row r="338" spans="66:66" x14ac:dyDescent="0.25">
      <c r="BN338" s="114"/>
    </row>
    <row r="339" spans="66:66" x14ac:dyDescent="0.25">
      <c r="BN339" s="114"/>
    </row>
    <row r="340" spans="66:66" x14ac:dyDescent="0.25">
      <c r="BN340" s="114"/>
    </row>
    <row r="341" spans="66:66" x14ac:dyDescent="0.25">
      <c r="BN341" s="114"/>
    </row>
    <row r="342" spans="66:66" x14ac:dyDescent="0.25">
      <c r="BN342" s="114"/>
    </row>
    <row r="343" spans="66:66" x14ac:dyDescent="0.25">
      <c r="BN343" s="114"/>
    </row>
    <row r="344" spans="66:66" x14ac:dyDescent="0.25">
      <c r="BN344" s="114"/>
    </row>
    <row r="345" spans="66:66" x14ac:dyDescent="0.25">
      <c r="BN345" s="114"/>
    </row>
    <row r="346" spans="66:66" x14ac:dyDescent="0.25">
      <c r="BN346" s="114"/>
    </row>
    <row r="347" spans="66:66" x14ac:dyDescent="0.25">
      <c r="BN347" s="114"/>
    </row>
    <row r="348" spans="66:66" x14ac:dyDescent="0.25">
      <c r="BN348" s="114"/>
    </row>
    <row r="349" spans="66:66" x14ac:dyDescent="0.25">
      <c r="BN349" s="114"/>
    </row>
    <row r="350" spans="66:66" x14ac:dyDescent="0.25">
      <c r="BN350" s="114"/>
    </row>
    <row r="351" spans="66:66" x14ac:dyDescent="0.25">
      <c r="BN351" s="114"/>
    </row>
    <row r="352" spans="66:66" x14ac:dyDescent="0.25">
      <c r="BN352" s="114"/>
    </row>
    <row r="353" spans="66:66" x14ac:dyDescent="0.25">
      <c r="BN353" s="114"/>
    </row>
    <row r="354" spans="66:66" x14ac:dyDescent="0.25">
      <c r="BN354" s="114"/>
    </row>
    <row r="355" spans="66:66" x14ac:dyDescent="0.25">
      <c r="BN355" s="114"/>
    </row>
    <row r="356" spans="66:66" x14ac:dyDescent="0.25">
      <c r="BN356" s="114"/>
    </row>
    <row r="357" spans="66:66" x14ac:dyDescent="0.25">
      <c r="BN357" s="114"/>
    </row>
    <row r="358" spans="66:66" x14ac:dyDescent="0.25">
      <c r="BN358" s="114"/>
    </row>
    <row r="359" spans="66:66" x14ac:dyDescent="0.25">
      <c r="BN359" s="114"/>
    </row>
    <row r="360" spans="66:66" x14ac:dyDescent="0.25">
      <c r="BN360" s="114"/>
    </row>
    <row r="361" spans="66:66" x14ac:dyDescent="0.25">
      <c r="BN361" s="114"/>
    </row>
    <row r="362" spans="66:66" x14ac:dyDescent="0.25">
      <c r="BN362" s="114"/>
    </row>
    <row r="363" spans="66:66" x14ac:dyDescent="0.25">
      <c r="BN363" s="114"/>
    </row>
    <row r="364" spans="66:66" x14ac:dyDescent="0.25">
      <c r="BN364" s="114"/>
    </row>
    <row r="365" spans="66:66" x14ac:dyDescent="0.25">
      <c r="BN365" s="114"/>
    </row>
    <row r="366" spans="66:66" x14ac:dyDescent="0.25">
      <c r="BN366" s="114"/>
    </row>
    <row r="367" spans="66:66" x14ac:dyDescent="0.25">
      <c r="BN367" s="114"/>
    </row>
    <row r="368" spans="66:66" x14ac:dyDescent="0.25">
      <c r="BN368" s="114"/>
    </row>
    <row r="369" spans="66:66" x14ac:dyDescent="0.25">
      <c r="BN369" s="114"/>
    </row>
    <row r="370" spans="66:66" x14ac:dyDescent="0.25">
      <c r="BN370" s="114"/>
    </row>
    <row r="371" spans="66:66" x14ac:dyDescent="0.25">
      <c r="BN371" s="114"/>
    </row>
    <row r="372" spans="66:66" x14ac:dyDescent="0.25">
      <c r="BN372" s="114"/>
    </row>
    <row r="373" spans="66:66" x14ac:dyDescent="0.25">
      <c r="BN373" s="114"/>
    </row>
    <row r="374" spans="66:66" x14ac:dyDescent="0.25">
      <c r="BN374" s="114"/>
    </row>
    <row r="375" spans="66:66" x14ac:dyDescent="0.25">
      <c r="BN375" s="114"/>
    </row>
    <row r="376" spans="66:66" x14ac:dyDescent="0.25">
      <c r="BN376" s="114"/>
    </row>
    <row r="377" spans="66:66" x14ac:dyDescent="0.25">
      <c r="BN377" s="114"/>
    </row>
    <row r="378" spans="66:66" x14ac:dyDescent="0.25">
      <c r="BN378" s="114"/>
    </row>
    <row r="379" spans="66:66" x14ac:dyDescent="0.25">
      <c r="BN379" s="114"/>
    </row>
    <row r="380" spans="66:66" x14ac:dyDescent="0.25">
      <c r="BN380" s="114"/>
    </row>
    <row r="381" spans="66:66" x14ac:dyDescent="0.25">
      <c r="BN381" s="114"/>
    </row>
    <row r="382" spans="66:66" x14ac:dyDescent="0.25">
      <c r="BN382" s="114"/>
    </row>
    <row r="383" spans="66:66" x14ac:dyDescent="0.25">
      <c r="BN383" s="114"/>
    </row>
    <row r="384" spans="66:66" x14ac:dyDescent="0.25">
      <c r="BN384" s="114"/>
    </row>
    <row r="385" spans="66:66" x14ac:dyDescent="0.25">
      <c r="BN385" s="114"/>
    </row>
    <row r="386" spans="66:66" x14ac:dyDescent="0.25">
      <c r="BN386" s="114"/>
    </row>
    <row r="387" spans="66:66" x14ac:dyDescent="0.25">
      <c r="BN387" s="114"/>
    </row>
    <row r="388" spans="66:66" x14ac:dyDescent="0.25">
      <c r="BN388" s="114"/>
    </row>
    <row r="389" spans="66:66" x14ac:dyDescent="0.25">
      <c r="BN389" s="114"/>
    </row>
    <row r="390" spans="66:66" x14ac:dyDescent="0.25">
      <c r="BN390" s="114"/>
    </row>
    <row r="391" spans="66:66" x14ac:dyDescent="0.25">
      <c r="BN391" s="114"/>
    </row>
    <row r="392" spans="66:66" x14ac:dyDescent="0.25">
      <c r="BN392" s="114"/>
    </row>
    <row r="393" spans="66:66" x14ac:dyDescent="0.25">
      <c r="BN393" s="114"/>
    </row>
    <row r="394" spans="66:66" x14ac:dyDescent="0.25">
      <c r="BN394" s="114"/>
    </row>
    <row r="395" spans="66:66" x14ac:dyDescent="0.25">
      <c r="BN395" s="114"/>
    </row>
    <row r="396" spans="66:66" x14ac:dyDescent="0.25">
      <c r="BN396" s="114"/>
    </row>
    <row r="397" spans="66:66" x14ac:dyDescent="0.25">
      <c r="BN397" s="114"/>
    </row>
    <row r="398" spans="66:66" x14ac:dyDescent="0.25">
      <c r="BN398" s="114"/>
    </row>
    <row r="399" spans="66:66" x14ac:dyDescent="0.25">
      <c r="BN399" s="114"/>
    </row>
    <row r="400" spans="66:66" x14ac:dyDescent="0.25">
      <c r="BN400" s="114"/>
    </row>
    <row r="401" spans="66:66" x14ac:dyDescent="0.25">
      <c r="BN401" s="114"/>
    </row>
    <row r="402" spans="66:66" x14ac:dyDescent="0.25">
      <c r="BN402" s="114"/>
    </row>
    <row r="403" spans="66:66" x14ac:dyDescent="0.25">
      <c r="BN403" s="114"/>
    </row>
    <row r="404" spans="66:66" x14ac:dyDescent="0.25">
      <c r="BN404" s="114"/>
    </row>
    <row r="405" spans="66:66" x14ac:dyDescent="0.25">
      <c r="BN405" s="114"/>
    </row>
    <row r="406" spans="66:66" x14ac:dyDescent="0.25">
      <c r="BN406" s="114"/>
    </row>
    <row r="407" spans="66:66" x14ac:dyDescent="0.25">
      <c r="BN407" s="114"/>
    </row>
    <row r="408" spans="66:66" x14ac:dyDescent="0.25">
      <c r="BN408" s="114"/>
    </row>
    <row r="409" spans="66:66" x14ac:dyDescent="0.25">
      <c r="BN409" s="114"/>
    </row>
    <row r="410" spans="66:66" x14ac:dyDescent="0.25">
      <c r="BN410" s="114"/>
    </row>
    <row r="411" spans="66:66" x14ac:dyDescent="0.25">
      <c r="BN411" s="114"/>
    </row>
    <row r="412" spans="66:66" x14ac:dyDescent="0.25">
      <c r="BN412" s="114"/>
    </row>
    <row r="413" spans="66:66" x14ac:dyDescent="0.25">
      <c r="BN413" s="114"/>
    </row>
    <row r="414" spans="66:66" x14ac:dyDescent="0.25">
      <c r="BN414" s="114"/>
    </row>
    <row r="415" spans="66:66" x14ac:dyDescent="0.25">
      <c r="BN415" s="114"/>
    </row>
    <row r="416" spans="66:66" x14ac:dyDescent="0.25">
      <c r="BN416" s="114"/>
    </row>
    <row r="417" spans="66:66" x14ac:dyDescent="0.25">
      <c r="BN417" s="114"/>
    </row>
    <row r="418" spans="66:66" x14ac:dyDescent="0.25">
      <c r="BN418" s="114"/>
    </row>
    <row r="419" spans="66:66" x14ac:dyDescent="0.25">
      <c r="BN419" s="114"/>
    </row>
    <row r="420" spans="66:66" x14ac:dyDescent="0.25">
      <c r="BN420" s="114"/>
    </row>
    <row r="421" spans="66:66" x14ac:dyDescent="0.25">
      <c r="BN421" s="114"/>
    </row>
    <row r="422" spans="66:66" x14ac:dyDescent="0.25">
      <c r="BN422" s="114"/>
    </row>
    <row r="423" spans="66:66" x14ac:dyDescent="0.25">
      <c r="BN423" s="114"/>
    </row>
    <row r="424" spans="66:66" x14ac:dyDescent="0.25">
      <c r="BN424" s="114"/>
    </row>
    <row r="425" spans="66:66" x14ac:dyDescent="0.25">
      <c r="BN425" s="114"/>
    </row>
    <row r="426" spans="66:66" x14ac:dyDescent="0.25">
      <c r="BN426" s="114"/>
    </row>
    <row r="427" spans="66:66" x14ac:dyDescent="0.25">
      <c r="BN427" s="114"/>
    </row>
    <row r="428" spans="66:66" x14ac:dyDescent="0.25">
      <c r="BN428" s="115"/>
    </row>
    <row r="429" spans="66:66" x14ac:dyDescent="0.25">
      <c r="BN429" s="115"/>
    </row>
    <row r="430" spans="66:66" x14ac:dyDescent="0.25">
      <c r="BN430" s="115"/>
    </row>
    <row r="431" spans="66:66" x14ac:dyDescent="0.25">
      <c r="BN431" s="115"/>
    </row>
    <row r="432" spans="66:66" x14ac:dyDescent="0.25">
      <c r="BN432" s="115"/>
    </row>
    <row r="433" spans="66:66" x14ac:dyDescent="0.25">
      <c r="BN433" s="115"/>
    </row>
    <row r="434" spans="66:66" x14ac:dyDescent="0.25">
      <c r="BN434" s="115"/>
    </row>
    <row r="435" spans="66:66" x14ac:dyDescent="0.25">
      <c r="BN435" s="115"/>
    </row>
  </sheetData>
  <mergeCells count="101">
    <mergeCell ref="A2:A3"/>
    <mergeCell ref="B2:B3"/>
    <mergeCell ref="C2:C3"/>
    <mergeCell ref="D2:D3"/>
    <mergeCell ref="D22:D27"/>
    <mergeCell ref="E22:E27"/>
    <mergeCell ref="C16:C18"/>
    <mergeCell ref="D16:D21"/>
    <mergeCell ref="I44:I49"/>
    <mergeCell ref="A4:A63"/>
    <mergeCell ref="C50:C52"/>
    <mergeCell ref="D50:D55"/>
    <mergeCell ref="E50:E55"/>
    <mergeCell ref="F50:F55"/>
    <mergeCell ref="H10:H15"/>
    <mergeCell ref="C10:C12"/>
    <mergeCell ref="D10:D15"/>
    <mergeCell ref="E10:E15"/>
    <mergeCell ref="F44:F49"/>
    <mergeCell ref="G44:G49"/>
    <mergeCell ref="H44:H49"/>
    <mergeCell ref="C56:C57"/>
    <mergeCell ref="D56:D57"/>
    <mergeCell ref="E56:E57"/>
    <mergeCell ref="B4:B43"/>
    <mergeCell ref="C32:C34"/>
    <mergeCell ref="B58:B63"/>
    <mergeCell ref="G28:G31"/>
    <mergeCell ref="F16:F21"/>
    <mergeCell ref="F22:F27"/>
    <mergeCell ref="F28:F31"/>
    <mergeCell ref="B44:B57"/>
    <mergeCell ref="F32:F37"/>
    <mergeCell ref="D32:D37"/>
    <mergeCell ref="D28:D31"/>
    <mergeCell ref="E32:E37"/>
    <mergeCell ref="E28:E31"/>
    <mergeCell ref="C22:C24"/>
    <mergeCell ref="C4:C6"/>
    <mergeCell ref="D4:D9"/>
    <mergeCell ref="E4:E9"/>
    <mergeCell ref="G4:G9"/>
    <mergeCell ref="C38:C40"/>
    <mergeCell ref="D38:D43"/>
    <mergeCell ref="C58:C60"/>
    <mergeCell ref="D58:D63"/>
    <mergeCell ref="E16:E21"/>
    <mergeCell ref="G58:G63"/>
    <mergeCell ref="C44:C46"/>
    <mergeCell ref="G50:G55"/>
    <mergeCell ref="F56:F57"/>
    <mergeCell ref="G56:G57"/>
    <mergeCell ref="H56:H57"/>
    <mergeCell ref="E2:E3"/>
    <mergeCell ref="F2:F3"/>
    <mergeCell ref="F4:F9"/>
    <mergeCell ref="F10:F15"/>
    <mergeCell ref="G10:G15"/>
    <mergeCell ref="H2:I2"/>
    <mergeCell ref="E38:E43"/>
    <mergeCell ref="I38:I43"/>
    <mergeCell ref="H38:H43"/>
    <mergeCell ref="G38:G43"/>
    <mergeCell ref="F38:F43"/>
    <mergeCell ref="D44:D49"/>
    <mergeCell ref="E44:E49"/>
    <mergeCell ref="I56:I57"/>
    <mergeCell ref="H50:H55"/>
    <mergeCell ref="I50:I55"/>
    <mergeCell ref="BL2:BP2"/>
    <mergeCell ref="J35:J37"/>
    <mergeCell ref="J41:J43"/>
    <mergeCell ref="J13:J15"/>
    <mergeCell ref="J25:J27"/>
    <mergeCell ref="J19:J21"/>
    <mergeCell ref="G32:G37"/>
    <mergeCell ref="H32:H37"/>
    <mergeCell ref="J28:J31"/>
    <mergeCell ref="G22:G27"/>
    <mergeCell ref="H22:H27"/>
    <mergeCell ref="I22:I27"/>
    <mergeCell ref="G16:G21"/>
    <mergeCell ref="H16:H21"/>
    <mergeCell ref="I32:I37"/>
    <mergeCell ref="H28:H31"/>
    <mergeCell ref="I28:I31"/>
    <mergeCell ref="J2:K3"/>
    <mergeCell ref="I10:I15"/>
    <mergeCell ref="J7:J9"/>
    <mergeCell ref="H4:H9"/>
    <mergeCell ref="I4:I9"/>
    <mergeCell ref="J58:J63"/>
    <mergeCell ref="E58:E63"/>
    <mergeCell ref="J53:J55"/>
    <mergeCell ref="J56:J57"/>
    <mergeCell ref="I16:I21"/>
    <mergeCell ref="G2:G3"/>
    <mergeCell ref="J47:J49"/>
    <mergeCell ref="F58:F63"/>
    <mergeCell ref="I58:I63"/>
    <mergeCell ref="H58:H63"/>
  </mergeCells>
  <pageMargins left="0.23622047244094491" right="0.23622047244094491" top="0.74803149606299213" bottom="0.74803149606299213" header="0.31496062992125984" footer="0.31496062992125984"/>
  <pageSetup paperSize="9" scale="14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 по школам</vt:lpstr>
      <vt:lpstr>Условия по школам</vt:lpstr>
      <vt:lpstr>Развитие по школам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2019-08-30T06:12:32Z</dcterms:modified>
</cp:coreProperties>
</file>